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showHorizontalScroll="0" showVerticalScroll="0" showSheetTabs="0" xWindow="-120" yWindow="-120" windowWidth="20730" windowHeight="11160" tabRatio="831"/>
  </bookViews>
  <sheets>
    <sheet name="ENTRADA" sheetId="7" r:id="rId1"/>
    <sheet name="MENU" sheetId="6" r:id="rId2"/>
    <sheet name="TERMO_DE_ADESÃO" sheetId="2" r:id="rId3"/>
    <sheet name="DADOS_CADASTRAIS" sheetId="5" r:id="rId4"/>
    <sheet name="PLANO_MUNICIPAL" sheetId="3" r:id="rId5"/>
    <sheet name="PRES_CONTAS" sheetId="10" r:id="rId6"/>
    <sheet name="B_DADOS" sheetId="4" r:id="rId7"/>
    <sheet name="B_DADOS1" sheetId="11" state="hidden" r:id="rId8"/>
    <sheet name="Plan1" sheetId="12" r:id="rId9"/>
  </sheets>
  <definedNames>
    <definedName name="_xlnm._FilterDatabase" localSheetId="6" hidden="1">B_DADOS!$A$3:$AQ$511</definedName>
    <definedName name="_xlnm.Print_Area" localSheetId="3">DADOS_CADASTRAIS!$A$1:$J$79</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calcId="12451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5"/>
  <c r="D11" i="3"/>
  <c r="B4" i="11"/>
  <c r="D517"/>
  <c r="E505"/>
  <c r="D505"/>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H469" s="1"/>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H430" s="1"/>
  <c r="F429"/>
  <c r="F428"/>
  <c r="F427"/>
  <c r="G427"/>
  <c r="F426"/>
  <c r="F425"/>
  <c r="F424"/>
  <c r="F423"/>
  <c r="F422"/>
  <c r="F421"/>
  <c r="F420"/>
  <c r="F419"/>
  <c r="F418"/>
  <c r="F417"/>
  <c r="F416"/>
  <c r="F415"/>
  <c r="F414"/>
  <c r="F413"/>
  <c r="F412"/>
  <c r="F411"/>
  <c r="F410"/>
  <c r="F409"/>
  <c r="F408"/>
  <c r="F407"/>
  <c r="F406"/>
  <c r="F405"/>
  <c r="F404"/>
  <c r="F403"/>
  <c r="F402"/>
  <c r="F401"/>
  <c r="F400"/>
  <c r="F399"/>
  <c r="F398"/>
  <c r="F397"/>
  <c r="F396"/>
  <c r="F395"/>
  <c r="F394"/>
  <c r="H394" s="1"/>
  <c r="F393"/>
  <c r="F392"/>
  <c r="F391"/>
  <c r="F390"/>
  <c r="F389"/>
  <c r="F388"/>
  <c r="F387"/>
  <c r="F386"/>
  <c r="H386" s="1"/>
  <c r="F385"/>
  <c r="F384"/>
  <c r="F383"/>
  <c r="F382"/>
  <c r="F381"/>
  <c r="F380"/>
  <c r="F379"/>
  <c r="F378"/>
  <c r="F376"/>
  <c r="F375"/>
  <c r="F374"/>
  <c r="F373"/>
  <c r="F372"/>
  <c r="F371"/>
  <c r="F370"/>
  <c r="F369"/>
  <c r="F368"/>
  <c r="F367"/>
  <c r="F366"/>
  <c r="F365"/>
  <c r="F364"/>
  <c r="F363"/>
  <c r="F362"/>
  <c r="F361"/>
  <c r="F360"/>
  <c r="F359"/>
  <c r="F358"/>
  <c r="F357"/>
  <c r="F356"/>
  <c r="F355"/>
  <c r="F354"/>
  <c r="F353"/>
  <c r="F352"/>
  <c r="F351"/>
  <c r="F350"/>
  <c r="F349"/>
  <c r="F348"/>
  <c r="F347"/>
  <c r="F346"/>
  <c r="H346" s="1"/>
  <c r="F345"/>
  <c r="H345" s="1"/>
  <c r="F344"/>
  <c r="F343"/>
  <c r="F342"/>
  <c r="F341"/>
  <c r="F340"/>
  <c r="F339"/>
  <c r="F338"/>
  <c r="F337"/>
  <c r="F336"/>
  <c r="F335"/>
  <c r="F334"/>
  <c r="F333"/>
  <c r="F332"/>
  <c r="F331"/>
  <c r="F330"/>
  <c r="F329"/>
  <c r="H329" s="1"/>
  <c r="F328"/>
  <c r="F327"/>
  <c r="F326"/>
  <c r="F325"/>
  <c r="F323"/>
  <c r="F322"/>
  <c r="F321"/>
  <c r="F320"/>
  <c r="F319"/>
  <c r="F318"/>
  <c r="F317"/>
  <c r="F316"/>
  <c r="F315"/>
  <c r="F314"/>
  <c r="F313"/>
  <c r="F312"/>
  <c r="F311"/>
  <c r="F310"/>
  <c r="F309"/>
  <c r="F308"/>
  <c r="F307"/>
  <c r="F306"/>
  <c r="F305"/>
  <c r="F304"/>
  <c r="F303"/>
  <c r="F302"/>
  <c r="F301"/>
  <c r="F300"/>
  <c r="F299"/>
  <c r="F298"/>
  <c r="F297"/>
  <c r="F296"/>
  <c r="F295"/>
  <c r="F294"/>
  <c r="F293"/>
  <c r="F292"/>
  <c r="F291"/>
  <c r="F289"/>
  <c r="F288"/>
  <c r="F287"/>
  <c r="F286"/>
  <c r="F284"/>
  <c r="F283"/>
  <c r="H283" s="1"/>
  <c r="F282"/>
  <c r="F281"/>
  <c r="F280"/>
  <c r="F279"/>
  <c r="F278"/>
  <c r="F277"/>
  <c r="F276"/>
  <c r="F275"/>
  <c r="G275"/>
  <c r="H275" s="1"/>
  <c r="F274"/>
  <c r="F273"/>
  <c r="F272"/>
  <c r="F271"/>
  <c r="F270"/>
  <c r="F269"/>
  <c r="F268"/>
  <c r="G268"/>
  <c r="F267"/>
  <c r="F266"/>
  <c r="F265"/>
  <c r="F263"/>
  <c r="H263" s="1"/>
  <c r="F262"/>
  <c r="F261"/>
  <c r="F260"/>
  <c r="F259"/>
  <c r="F258"/>
  <c r="F257"/>
  <c r="F256"/>
  <c r="F255"/>
  <c r="F254"/>
  <c r="F253"/>
  <c r="F252"/>
  <c r="F251"/>
  <c r="F250"/>
  <c r="F249"/>
  <c r="F248"/>
  <c r="F247"/>
  <c r="F246"/>
  <c r="F245"/>
  <c r="F244"/>
  <c r="F243"/>
  <c r="F242"/>
  <c r="F241"/>
  <c r="F240"/>
  <c r="F239"/>
  <c r="F238"/>
  <c r="F237"/>
  <c r="F236"/>
  <c r="F235"/>
  <c r="H235" s="1"/>
  <c r="G235"/>
  <c r="F234"/>
  <c r="F233"/>
  <c r="H233" s="1"/>
  <c r="F232"/>
  <c r="F231"/>
  <c r="F230"/>
  <c r="F229"/>
  <c r="F228"/>
  <c r="G228"/>
  <c r="F227"/>
  <c r="F226"/>
  <c r="F225"/>
  <c r="F224"/>
  <c r="F223"/>
  <c r="F222"/>
  <c r="F221"/>
  <c r="F220"/>
  <c r="F219"/>
  <c r="F218"/>
  <c r="H218" s="1"/>
  <c r="F217"/>
  <c r="F216"/>
  <c r="F215"/>
  <c r="F214"/>
  <c r="H214" s="1"/>
  <c r="F213"/>
  <c r="H213" s="1"/>
  <c r="F212"/>
  <c r="F211"/>
  <c r="F210"/>
  <c r="F209"/>
  <c r="F208"/>
  <c r="F207"/>
  <c r="F206"/>
  <c r="F205"/>
  <c r="F204"/>
  <c r="F203"/>
  <c r="F202"/>
  <c r="H202" s="1"/>
  <c r="F201"/>
  <c r="F200"/>
  <c r="F199"/>
  <c r="F198"/>
  <c r="F197"/>
  <c r="F196"/>
  <c r="F195"/>
  <c r="F194"/>
  <c r="F193"/>
  <c r="F192"/>
  <c r="F191"/>
  <c r="F190"/>
  <c r="H190" s="1"/>
  <c r="F189"/>
  <c r="H189" s="1"/>
  <c r="F188"/>
  <c r="F187"/>
  <c r="F186"/>
  <c r="F185"/>
  <c r="F184"/>
  <c r="F183"/>
  <c r="F182"/>
  <c r="F181"/>
  <c r="F180"/>
  <c r="G180"/>
  <c r="F179"/>
  <c r="F178"/>
  <c r="F177"/>
  <c r="F176"/>
  <c r="F175"/>
  <c r="F174"/>
  <c r="F173"/>
  <c r="F172"/>
  <c r="F171"/>
  <c r="F170"/>
  <c r="F169"/>
  <c r="F168"/>
  <c r="F167"/>
  <c r="F166"/>
  <c r="F165"/>
  <c r="F164"/>
  <c r="F163"/>
  <c r="F162"/>
  <c r="F161"/>
  <c r="F160"/>
  <c r="F159"/>
  <c r="F158"/>
  <c r="F157"/>
  <c r="F156"/>
  <c r="F155"/>
  <c r="F154"/>
  <c r="F153"/>
  <c r="F152"/>
  <c r="F151"/>
  <c r="F150"/>
  <c r="F149"/>
  <c r="F148"/>
  <c r="F147"/>
  <c r="F146"/>
  <c r="H146" s="1"/>
  <c r="F145"/>
  <c r="F144"/>
  <c r="F143"/>
  <c r="F142"/>
  <c r="F141"/>
  <c r="F140"/>
  <c r="F139"/>
  <c r="F138"/>
  <c r="H138" s="1"/>
  <c r="F137"/>
  <c r="F136"/>
  <c r="F135"/>
  <c r="F134"/>
  <c r="F133"/>
  <c r="F132"/>
  <c r="F131"/>
  <c r="F130"/>
  <c r="F129"/>
  <c r="F128"/>
  <c r="F127"/>
  <c r="F126"/>
  <c r="H126" s="1"/>
  <c r="F124"/>
  <c r="F123"/>
  <c r="F122"/>
  <c r="F121"/>
  <c r="H121" s="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H81" s="1"/>
  <c r="F80"/>
  <c r="F79"/>
  <c r="F78"/>
  <c r="F77"/>
  <c r="F76"/>
  <c r="F75"/>
  <c r="F74"/>
  <c r="F73"/>
  <c r="F72"/>
  <c r="F71"/>
  <c r="F70"/>
  <c r="H70" s="1"/>
  <c r="F69"/>
  <c r="F68"/>
  <c r="F67"/>
  <c r="F66"/>
  <c r="F65"/>
  <c r="H65" s="1"/>
  <c r="F64"/>
  <c r="F63"/>
  <c r="F62"/>
  <c r="F61"/>
  <c r="F60"/>
  <c r="F59"/>
  <c r="F58"/>
  <c r="F57"/>
  <c r="H57" s="1"/>
  <c r="F56"/>
  <c r="F55"/>
  <c r="F53"/>
  <c r="F52"/>
  <c r="F51"/>
  <c r="F50"/>
  <c r="F49"/>
  <c r="F48"/>
  <c r="F47"/>
  <c r="G47"/>
  <c r="F46"/>
  <c r="F45"/>
  <c r="H45" s="1"/>
  <c r="F44"/>
  <c r="F43"/>
  <c r="F42"/>
  <c r="F41"/>
  <c r="F40"/>
  <c r="F39"/>
  <c r="F38"/>
  <c r="F37"/>
  <c r="F36"/>
  <c r="F35"/>
  <c r="F34"/>
  <c r="F33"/>
  <c r="F32"/>
  <c r="F31"/>
  <c r="F30"/>
  <c r="F29"/>
  <c r="H29" s="1"/>
  <c r="F28"/>
  <c r="G28"/>
  <c r="F27"/>
  <c r="F26"/>
  <c r="F25"/>
  <c r="F24"/>
  <c r="F23"/>
  <c r="F22"/>
  <c r="F21"/>
  <c r="F20"/>
  <c r="F19"/>
  <c r="F18"/>
  <c r="H18" s="1"/>
  <c r="F17"/>
  <c r="F16"/>
  <c r="F15"/>
  <c r="F14"/>
  <c r="H14" s="1"/>
  <c r="F13"/>
  <c r="F12"/>
  <c r="F11"/>
  <c r="F10"/>
  <c r="F9"/>
  <c r="F8"/>
  <c r="F7"/>
  <c r="G488"/>
  <c r="G460"/>
  <c r="G432"/>
  <c r="G420"/>
  <c r="G497"/>
  <c r="G477"/>
  <c r="G469"/>
  <c r="G445"/>
  <c r="G437"/>
  <c r="G425"/>
  <c r="G474"/>
  <c r="G426"/>
  <c r="G406"/>
  <c r="G394"/>
  <c r="G386"/>
  <c r="G357"/>
  <c r="G503"/>
  <c r="H503" s="1"/>
  <c r="G491"/>
  <c r="H491" s="1"/>
  <c r="G475"/>
  <c r="G451"/>
  <c r="H451" s="1"/>
  <c r="G439"/>
  <c r="H439" s="1"/>
  <c r="G399"/>
  <c r="G383"/>
  <c r="G362"/>
  <c r="G342"/>
  <c r="G349"/>
  <c r="G397"/>
  <c r="G376"/>
  <c r="G352"/>
  <c r="H352" s="1"/>
  <c r="G345"/>
  <c r="G330"/>
  <c r="G317"/>
  <c r="G301"/>
  <c r="G404"/>
  <c r="H404" s="1"/>
  <c r="G396"/>
  <c r="G340"/>
  <c r="G331"/>
  <c r="H331" s="1"/>
  <c r="G318"/>
  <c r="H318" s="1"/>
  <c r="G284"/>
  <c r="G276"/>
  <c r="G251"/>
  <c r="G227"/>
  <c r="H227" s="1"/>
  <c r="G332"/>
  <c r="G323"/>
  <c r="H323" s="1"/>
  <c r="G311"/>
  <c r="G303"/>
  <c r="G295"/>
  <c r="G273"/>
  <c r="H273" s="1"/>
  <c r="G269"/>
  <c r="G250"/>
  <c r="G234"/>
  <c r="H234" s="1"/>
  <c r="G220"/>
  <c r="G212"/>
  <c r="G200"/>
  <c r="H200"/>
  <c r="G196"/>
  <c r="G188"/>
  <c r="G176"/>
  <c r="G168"/>
  <c r="G156"/>
  <c r="G148"/>
  <c r="H148" s="1"/>
  <c r="G140"/>
  <c r="G128"/>
  <c r="G115"/>
  <c r="G248"/>
  <c r="G237"/>
  <c r="G232"/>
  <c r="H232" s="1"/>
  <c r="G224"/>
  <c r="G213"/>
  <c r="G205"/>
  <c r="G193"/>
  <c r="G181"/>
  <c r="G329"/>
  <c r="G320"/>
  <c r="G304"/>
  <c r="G296"/>
  <c r="G266"/>
  <c r="G257"/>
  <c r="G246"/>
  <c r="H246" s="1"/>
  <c r="G238"/>
  <c r="G218"/>
  <c r="G202"/>
  <c r="G186"/>
  <c r="H186" s="1"/>
  <c r="G249"/>
  <c r="H249" s="1"/>
  <c r="G244"/>
  <c r="G236"/>
  <c r="H236" s="1"/>
  <c r="G225"/>
  <c r="G215"/>
  <c r="G203"/>
  <c r="G195"/>
  <c r="G187"/>
  <c r="G179"/>
  <c r="G163"/>
  <c r="G151"/>
  <c r="G147"/>
  <c r="G135"/>
  <c r="G122"/>
  <c r="G118"/>
  <c r="G109"/>
  <c r="G97"/>
  <c r="G85"/>
  <c r="G81"/>
  <c r="G77"/>
  <c r="G69"/>
  <c r="G65"/>
  <c r="G57"/>
  <c r="G52"/>
  <c r="G48"/>
  <c r="G24"/>
  <c r="H24" s="1"/>
  <c r="G174"/>
  <c r="G170"/>
  <c r="G162"/>
  <c r="G158"/>
  <c r="G154"/>
  <c r="G150"/>
  <c r="G146"/>
  <c r="G142"/>
  <c r="G134"/>
  <c r="H134"/>
  <c r="G130"/>
  <c r="G121"/>
  <c r="G117"/>
  <c r="G106"/>
  <c r="G98"/>
  <c r="G94"/>
  <c r="G86"/>
  <c r="G82"/>
  <c r="G78"/>
  <c r="G70"/>
  <c r="G62"/>
  <c r="G58"/>
  <c r="G49"/>
  <c r="G45"/>
  <c r="G41"/>
  <c r="G37"/>
  <c r="G33"/>
  <c r="G111"/>
  <c r="G107"/>
  <c r="G95"/>
  <c r="G91"/>
  <c r="G83"/>
  <c r="G75"/>
  <c r="G67"/>
  <c r="G63"/>
  <c r="H63" s="1"/>
  <c r="G50"/>
  <c r="G46"/>
  <c r="H46" s="1"/>
  <c r="G42"/>
  <c r="H42" s="1"/>
  <c r="G30"/>
  <c r="G26"/>
  <c r="G18"/>
  <c r="G10"/>
  <c r="G173"/>
  <c r="H173" s="1"/>
  <c r="G165"/>
  <c r="G161"/>
  <c r="H161"/>
  <c r="G153"/>
  <c r="G149"/>
  <c r="G133"/>
  <c r="G124"/>
  <c r="G120"/>
  <c r="H120" s="1"/>
  <c r="G108"/>
  <c r="G96"/>
  <c r="G92"/>
  <c r="G88"/>
  <c r="G76"/>
  <c r="H76"/>
  <c r="G68"/>
  <c r="G56"/>
  <c r="G39"/>
  <c r="G35"/>
  <c r="G27"/>
  <c r="H27" s="1"/>
  <c r="G23"/>
  <c r="G15"/>
  <c r="G11"/>
  <c r="G44"/>
  <c r="H44" s="1"/>
  <c r="G36"/>
  <c r="G20"/>
  <c r="H20" s="1"/>
  <c r="G16"/>
  <c r="G12"/>
  <c r="H12" s="1"/>
  <c r="G8"/>
  <c r="G9"/>
  <c r="H9"/>
  <c r="G17"/>
  <c r="G25"/>
  <c r="H14" i="10"/>
  <c r="H15" s="1"/>
  <c r="J37"/>
  <c r="J38" s="1"/>
  <c r="J57"/>
  <c r="D162" i="2"/>
  <c r="D108"/>
  <c r="D56"/>
  <c r="D8"/>
  <c r="B14"/>
  <c r="J14" s="1"/>
  <c r="C16"/>
  <c r="D7" i="10"/>
  <c r="I58"/>
  <c r="I15"/>
  <c r="C64" i="5"/>
  <c r="C23" i="3"/>
  <c r="F22"/>
  <c r="D19"/>
  <c r="J186" i="2"/>
  <c r="H26" i="11"/>
  <c r="H83"/>
  <c r="H151"/>
  <c r="H115"/>
  <c r="G21"/>
  <c r="H8"/>
  <c r="H140"/>
  <c r="G287"/>
  <c r="G31"/>
  <c r="H31" s="1"/>
  <c r="H16"/>
  <c r="G438"/>
  <c r="H176"/>
  <c r="G500"/>
  <c r="G484"/>
  <c r="G472"/>
  <c r="G440"/>
  <c r="H440" s="1"/>
  <c r="G501"/>
  <c r="G485"/>
  <c r="G453"/>
  <c r="G486"/>
  <c r="H486" s="1"/>
  <c r="G462"/>
  <c r="G454"/>
  <c r="G442"/>
  <c r="G422"/>
  <c r="H422" s="1"/>
  <c r="G369"/>
  <c r="G353"/>
  <c r="G487"/>
  <c r="H487" s="1"/>
  <c r="G467"/>
  <c r="H467" s="1"/>
  <c r="G455"/>
  <c r="H455" s="1"/>
  <c r="G447"/>
  <c r="H447" s="1"/>
  <c r="G435"/>
  <c r="H435" s="1"/>
  <c r="G423"/>
  <c r="G411"/>
  <c r="G403"/>
  <c r="G395"/>
  <c r="G387"/>
  <c r="G379"/>
  <c r="G370"/>
  <c r="G358"/>
  <c r="G346"/>
  <c r="G405"/>
  <c r="G389"/>
  <c r="G372"/>
  <c r="G356"/>
  <c r="H356" s="1"/>
  <c r="G344"/>
  <c r="G409"/>
  <c r="G334"/>
  <c r="G326"/>
  <c r="G313"/>
  <c r="G288"/>
  <c r="G279"/>
  <c r="G13"/>
  <c r="G480"/>
  <c r="H480"/>
  <c r="G468"/>
  <c r="G452"/>
  <c r="G424"/>
  <c r="H424" s="1"/>
  <c r="G408"/>
  <c r="H408" s="1"/>
  <c r="G481"/>
  <c r="G457"/>
  <c r="G441"/>
  <c r="G421"/>
  <c r="H421" s="1"/>
  <c r="G494"/>
  <c r="G478"/>
  <c r="G450"/>
  <c r="G410"/>
  <c r="H410" s="1"/>
  <c r="G390"/>
  <c r="G378"/>
  <c r="G361"/>
  <c r="H361" s="1"/>
  <c r="G499"/>
  <c r="H499" s="1"/>
  <c r="G483"/>
  <c r="H483" s="1"/>
  <c r="G459"/>
  <c r="H459" s="1"/>
  <c r="G443"/>
  <c r="H443" s="1"/>
  <c r="G391"/>
  <c r="G366"/>
  <c r="G354"/>
  <c r="H354" s="1"/>
  <c r="G338"/>
  <c r="G401"/>
  <c r="G381"/>
  <c r="H381" s="1"/>
  <c r="G360"/>
  <c r="G339"/>
  <c r="G309"/>
  <c r="G293"/>
  <c r="G262"/>
  <c r="G392"/>
  <c r="H392" s="1"/>
  <c r="G380"/>
  <c r="H380" s="1"/>
  <c r="G367"/>
  <c r="H367" s="1"/>
  <c r="G348"/>
  <c r="G335"/>
  <c r="H335" s="1"/>
  <c r="G322"/>
  <c r="H322" s="1"/>
  <c r="G306"/>
  <c r="H306" s="1"/>
  <c r="G298"/>
  <c r="H298" s="1"/>
  <c r="G259"/>
  <c r="H259" s="1"/>
  <c r="G496"/>
  <c r="G456"/>
  <c r="H456" s="1"/>
  <c r="G436"/>
  <c r="G416"/>
  <c r="H416"/>
  <c r="G489"/>
  <c r="G465"/>
  <c r="G449"/>
  <c r="G433"/>
  <c r="G502"/>
  <c r="G490"/>
  <c r="G466"/>
  <c r="G430"/>
  <c r="G414"/>
  <c r="G398"/>
  <c r="G365"/>
  <c r="G495"/>
  <c r="H495" s="1"/>
  <c r="G479"/>
  <c r="H479" s="1"/>
  <c r="G463"/>
  <c r="H463" s="1"/>
  <c r="G419"/>
  <c r="H419" s="1"/>
  <c r="G374"/>
  <c r="G413"/>
  <c r="G393"/>
  <c r="G364"/>
  <c r="G417"/>
  <c r="G271"/>
  <c r="G254"/>
  <c r="H254" s="1"/>
  <c r="G388"/>
  <c r="H388" s="1"/>
  <c r="G371"/>
  <c r="H371" s="1"/>
  <c r="G359"/>
  <c r="H359" s="1"/>
  <c r="G343"/>
  <c r="H343" s="1"/>
  <c r="G327"/>
  <c r="H327" s="1"/>
  <c r="G310"/>
  <c r="H310" s="1"/>
  <c r="G294"/>
  <c r="H294" s="1"/>
  <c r="G263"/>
  <c r="G243"/>
  <c r="H243" s="1"/>
  <c r="G336"/>
  <c r="G319"/>
  <c r="G307"/>
  <c r="H307" s="1"/>
  <c r="G291"/>
  <c r="G277"/>
  <c r="G256"/>
  <c r="G226"/>
  <c r="H226"/>
  <c r="G192"/>
  <c r="H192" s="1"/>
  <c r="G164"/>
  <c r="G152"/>
  <c r="H152"/>
  <c r="G144"/>
  <c r="G132"/>
  <c r="G123"/>
  <c r="H123"/>
  <c r="G341"/>
  <c r="G240"/>
  <c r="G217"/>
  <c r="G201"/>
  <c r="G189"/>
  <c r="G333"/>
  <c r="G312"/>
  <c r="G274"/>
  <c r="H274" s="1"/>
  <c r="G253"/>
  <c r="H253" s="1"/>
  <c r="G230"/>
  <c r="G214"/>
  <c r="G206"/>
  <c r="G198"/>
  <c r="H198" s="1"/>
  <c r="G190"/>
  <c r="G182"/>
  <c r="G241"/>
  <c r="G233"/>
  <c r="G211"/>
  <c r="G199"/>
  <c r="G191"/>
  <c r="G183"/>
  <c r="H183" s="1"/>
  <c r="G175"/>
  <c r="G167"/>
  <c r="H167"/>
  <c r="G155"/>
  <c r="G143"/>
  <c r="G131"/>
  <c r="H131"/>
  <c r="G112"/>
  <c r="H112" s="1"/>
  <c r="G105"/>
  <c r="G93"/>
  <c r="G73"/>
  <c r="H73" s="1"/>
  <c r="G61"/>
  <c r="G32"/>
  <c r="H32"/>
  <c r="G178"/>
  <c r="H178" s="1"/>
  <c r="G166"/>
  <c r="G138"/>
  <c r="G110"/>
  <c r="G74"/>
  <c r="G29"/>
  <c r="G103"/>
  <c r="H103" s="1"/>
  <c r="G87"/>
  <c r="G71"/>
  <c r="G55"/>
  <c r="H55" s="1"/>
  <c r="G38"/>
  <c r="G22"/>
  <c r="G177"/>
  <c r="G169"/>
  <c r="G145"/>
  <c r="H145"/>
  <c r="G137"/>
  <c r="H137" s="1"/>
  <c r="G104"/>
  <c r="G80"/>
  <c r="H80"/>
  <c r="G72"/>
  <c r="H72" s="1"/>
  <c r="G64"/>
  <c r="G51"/>
  <c r="H51"/>
  <c r="G43"/>
  <c r="H43" s="1"/>
  <c r="G19"/>
  <c r="G7"/>
  <c r="G492"/>
  <c r="G464"/>
  <c r="H464" s="1"/>
  <c r="G444"/>
  <c r="G412"/>
  <c r="H412" s="1"/>
  <c r="G473"/>
  <c r="G429"/>
  <c r="G498"/>
  <c r="G470"/>
  <c r="G446"/>
  <c r="H446" s="1"/>
  <c r="G418"/>
  <c r="G402"/>
  <c r="G382"/>
  <c r="G431"/>
  <c r="H431" s="1"/>
  <c r="G407"/>
  <c r="G385"/>
  <c r="G347"/>
  <c r="H347" s="1"/>
  <c r="G337"/>
  <c r="G305"/>
  <c r="H305" s="1"/>
  <c r="G283"/>
  <c r="G258"/>
  <c r="G384"/>
  <c r="H384"/>
  <c r="G363"/>
  <c r="H363" s="1"/>
  <c r="G351"/>
  <c r="H351" s="1"/>
  <c r="G302"/>
  <c r="H302"/>
  <c r="G280"/>
  <c r="H280" s="1"/>
  <c r="G255"/>
  <c r="H255" s="1"/>
  <c r="G239"/>
  <c r="H239" s="1"/>
  <c r="G223"/>
  <c r="G315"/>
  <c r="G299"/>
  <c r="G281"/>
  <c r="G265"/>
  <c r="G252"/>
  <c r="G208"/>
  <c r="H208" s="1"/>
  <c r="G184"/>
  <c r="G172"/>
  <c r="H172" s="1"/>
  <c r="G160"/>
  <c r="G119"/>
  <c r="G245"/>
  <c r="H245" s="1"/>
  <c r="G229"/>
  <c r="H229" s="1"/>
  <c r="G209"/>
  <c r="G316"/>
  <c r="G300"/>
  <c r="G282"/>
  <c r="G270"/>
  <c r="G222"/>
  <c r="G210"/>
  <c r="G219"/>
  <c r="H219" s="1"/>
  <c r="G207"/>
  <c r="G171"/>
  <c r="G159"/>
  <c r="G139"/>
  <c r="H139" s="1"/>
  <c r="G127"/>
  <c r="H127" s="1"/>
  <c r="G114"/>
  <c r="G101"/>
  <c r="H101"/>
  <c r="G89"/>
  <c r="G40"/>
  <c r="G126"/>
  <c r="G113"/>
  <c r="G102"/>
  <c r="H102" s="1"/>
  <c r="G90"/>
  <c r="G66"/>
  <c r="H66"/>
  <c r="G53"/>
  <c r="H53" s="1"/>
  <c r="G99"/>
  <c r="G79"/>
  <c r="G59"/>
  <c r="G34"/>
  <c r="H34" s="1"/>
  <c r="G14"/>
  <c r="G157"/>
  <c r="G141"/>
  <c r="G129"/>
  <c r="H129" s="1"/>
  <c r="G116"/>
  <c r="G100"/>
  <c r="H100" s="1"/>
  <c r="G84"/>
  <c r="G60"/>
  <c r="H60" s="1"/>
  <c r="G476"/>
  <c r="H476" s="1"/>
  <c r="G448"/>
  <c r="G428"/>
  <c r="G493"/>
  <c r="G461"/>
  <c r="G482"/>
  <c r="G458"/>
  <c r="G434"/>
  <c r="G373"/>
  <c r="G471"/>
  <c r="H471" s="1"/>
  <c r="G415"/>
  <c r="G350"/>
  <c r="G368"/>
  <c r="G321"/>
  <c r="G297"/>
  <c r="H297" s="1"/>
  <c r="G267"/>
  <c r="G400"/>
  <c r="H400" s="1"/>
  <c r="G375"/>
  <c r="H375"/>
  <c r="G355"/>
  <c r="H355" s="1"/>
  <c r="G314"/>
  <c r="H314" s="1"/>
  <c r="G289"/>
  <c r="H289"/>
  <c r="G272"/>
  <c r="G247"/>
  <c r="G231"/>
  <c r="H231" s="1"/>
  <c r="G328"/>
  <c r="H328" s="1"/>
  <c r="G286"/>
  <c r="G260"/>
  <c r="G242"/>
  <c r="H242" s="1"/>
  <c r="G216"/>
  <c r="H216" s="1"/>
  <c r="G204"/>
  <c r="H204" s="1"/>
  <c r="G136"/>
  <c r="G221"/>
  <c r="G197"/>
  <c r="G185"/>
  <c r="G325"/>
  <c r="G308"/>
  <c r="H308" s="1"/>
  <c r="G292"/>
  <c r="G278"/>
  <c r="G261"/>
  <c r="H261" s="1"/>
  <c r="G194"/>
  <c r="H194" s="1"/>
  <c r="H338"/>
  <c r="H425"/>
  <c r="H250"/>
  <c r="H477"/>
  <c r="H269"/>
  <c r="H475"/>
  <c r="H251"/>
  <c r="H383"/>
  <c r="H490"/>
  <c r="H432"/>
  <c r="H482"/>
  <c r="H117" l="1"/>
  <c r="H106"/>
  <c r="H185"/>
  <c r="H260"/>
  <c r="H247"/>
  <c r="H210"/>
  <c r="H7"/>
  <c r="H38"/>
  <c r="H143"/>
  <c r="H175"/>
  <c r="H182"/>
  <c r="H206"/>
  <c r="H293"/>
  <c r="H366"/>
  <c r="H403"/>
  <c r="H442"/>
  <c r="H94"/>
  <c r="H158"/>
  <c r="H85"/>
  <c r="H163"/>
  <c r="H180"/>
  <c r="H350"/>
  <c r="H90"/>
  <c r="H114"/>
  <c r="H171"/>
  <c r="H222"/>
  <c r="H316"/>
  <c r="H19"/>
  <c r="H155"/>
  <c r="H502"/>
  <c r="H279"/>
  <c r="H334"/>
  <c r="H78"/>
  <c r="H277"/>
  <c r="H281"/>
  <c r="H286"/>
  <c r="H291"/>
  <c r="H295"/>
  <c r="H319"/>
  <c r="H364"/>
  <c r="H389"/>
  <c r="H409"/>
  <c r="H413"/>
  <c r="H444"/>
  <c r="H448"/>
  <c r="H452"/>
  <c r="H460"/>
  <c r="H496"/>
  <c r="H500"/>
  <c r="H22"/>
  <c r="H89"/>
  <c r="H93"/>
  <c r="H154"/>
  <c r="H221"/>
  <c r="H296"/>
  <c r="C22" i="5"/>
  <c r="J57"/>
  <c r="J59" s="1"/>
  <c r="I22"/>
  <c r="C23"/>
  <c r="F23"/>
  <c r="H37" i="11"/>
  <c r="H197"/>
  <c r="H428"/>
  <c r="H299"/>
  <c r="H393"/>
  <c r="H401"/>
  <c r="H405"/>
  <c r="H472"/>
  <c r="H368"/>
  <c r="H113"/>
  <c r="H270"/>
  <c r="H209"/>
  <c r="H315"/>
  <c r="H258"/>
  <c r="H492"/>
  <c r="H201"/>
  <c r="H417"/>
  <c r="H348"/>
  <c r="H372"/>
  <c r="H484"/>
  <c r="H15"/>
  <c r="H142"/>
  <c r="H170"/>
  <c r="H52"/>
  <c r="H77"/>
  <c r="H109"/>
  <c r="H225"/>
  <c r="H303"/>
  <c r="H397"/>
  <c r="H50"/>
  <c r="H71"/>
  <c r="H79"/>
  <c r="H95"/>
  <c r="H107"/>
  <c r="H111"/>
  <c r="H144"/>
  <c r="H160"/>
  <c r="H187"/>
  <c r="H191"/>
  <c r="H195"/>
  <c r="H199"/>
  <c r="H215"/>
  <c r="H223"/>
  <c r="H244"/>
  <c r="H248"/>
  <c r="H252"/>
  <c r="H272"/>
  <c r="H288"/>
  <c r="H313"/>
  <c r="H321"/>
  <c r="H326"/>
  <c r="H330"/>
  <c r="H358"/>
  <c r="H370"/>
  <c r="H374"/>
  <c r="H387"/>
  <c r="H399"/>
  <c r="H415"/>
  <c r="H450"/>
  <c r="H462"/>
  <c r="H474"/>
  <c r="H494"/>
  <c r="H498"/>
  <c r="H267"/>
  <c r="H385"/>
  <c r="H166"/>
  <c r="H61"/>
  <c r="H105"/>
  <c r="H336"/>
  <c r="H436"/>
  <c r="H262"/>
  <c r="H360"/>
  <c r="H468"/>
  <c r="H344"/>
  <c r="H30"/>
  <c r="H130"/>
  <c r="H174"/>
  <c r="H238"/>
  <c r="H311"/>
  <c r="H25"/>
  <c r="H56"/>
  <c r="H104"/>
  <c r="H116"/>
  <c r="H149"/>
  <c r="H165"/>
  <c r="H188"/>
  <c r="H196"/>
  <c r="H212"/>
  <c r="H224"/>
  <c r="H228"/>
  <c r="H150"/>
  <c r="H162"/>
  <c r="H48"/>
  <c r="H69"/>
  <c r="H97"/>
  <c r="H332"/>
  <c r="H340"/>
  <c r="H376"/>
  <c r="H278"/>
  <c r="H282"/>
  <c r="H287"/>
  <c r="H304"/>
  <c r="H320"/>
  <c r="H325"/>
  <c r="H341"/>
  <c r="H357"/>
  <c r="H365"/>
  <c r="H378"/>
  <c r="H406"/>
  <c r="H426"/>
  <c r="H429"/>
  <c r="H437"/>
  <c r="H445"/>
  <c r="H453"/>
  <c r="H461"/>
  <c r="H465"/>
  <c r="H473"/>
  <c r="H489"/>
  <c r="H493"/>
  <c r="H501"/>
  <c r="C18" i="5"/>
  <c r="C17"/>
  <c r="C9"/>
  <c r="G8"/>
  <c r="C7"/>
  <c r="F7"/>
  <c r="F8"/>
  <c r="C8"/>
  <c r="H99" i="11"/>
  <c r="H211"/>
  <c r="H395"/>
  <c r="H434"/>
  <c r="H265"/>
  <c r="H382"/>
  <c r="H309"/>
  <c r="H441"/>
  <c r="H485"/>
  <c r="H128"/>
  <c r="H168"/>
  <c r="H13"/>
  <c r="H17"/>
  <c r="H47"/>
  <c r="H68"/>
  <c r="H84"/>
  <c r="H88"/>
  <c r="H92"/>
  <c r="H141"/>
  <c r="H153"/>
  <c r="H177"/>
  <c r="H220"/>
  <c r="H237"/>
  <c r="H257"/>
  <c r="H418"/>
  <c r="H373"/>
  <c r="H333"/>
  <c r="H91"/>
  <c r="H203"/>
  <c r="H268"/>
  <c r="H379"/>
  <c r="H59"/>
  <c r="H240"/>
  <c r="H433"/>
  <c r="H292"/>
  <c r="H136"/>
  <c r="H458"/>
  <c r="H256"/>
  <c r="H390"/>
  <c r="H478"/>
  <c r="H362"/>
  <c r="H497"/>
  <c r="H10"/>
  <c r="H33"/>
  <c r="H41"/>
  <c r="H119"/>
  <c r="H337"/>
  <c r="H407"/>
  <c r="H402"/>
  <c r="H470"/>
  <c r="H132"/>
  <c r="H271"/>
  <c r="H398"/>
  <c r="H466"/>
  <c r="H449"/>
  <c r="H391"/>
  <c r="H457"/>
  <c r="H411"/>
  <c r="H353"/>
  <c r="H454"/>
  <c r="H438"/>
  <c r="H96"/>
  <c r="H133"/>
  <c r="H67"/>
  <c r="H266"/>
  <c r="H301"/>
  <c r="H349"/>
  <c r="H23"/>
  <c r="H181"/>
  <c r="H193"/>
  <c r="H205"/>
  <c r="H217"/>
  <c r="H276"/>
  <c r="H284"/>
  <c r="H396"/>
  <c r="H420"/>
  <c r="H427"/>
  <c r="H157"/>
  <c r="H40"/>
  <c r="H207"/>
  <c r="H300"/>
  <c r="H184"/>
  <c r="H64"/>
  <c r="H169"/>
  <c r="H87"/>
  <c r="H241"/>
  <c r="H230"/>
  <c r="H312"/>
  <c r="H164"/>
  <c r="H414"/>
  <c r="H481"/>
  <c r="H423"/>
  <c r="H21"/>
  <c r="H36"/>
  <c r="H108"/>
  <c r="H75"/>
  <c r="H156"/>
  <c r="H317"/>
  <c r="H342"/>
  <c r="H28"/>
  <c r="H39"/>
  <c r="H49"/>
  <c r="H58"/>
  <c r="H62"/>
  <c r="H74"/>
  <c r="H86"/>
  <c r="H98"/>
  <c r="H110"/>
  <c r="H122"/>
  <c r="H135"/>
  <c r="H147"/>
  <c r="H159"/>
  <c r="H179"/>
  <c r="H488"/>
  <c r="F505"/>
  <c r="H11"/>
  <c r="G505"/>
  <c r="H35"/>
  <c r="H82"/>
  <c r="H118"/>
  <c r="H124"/>
  <c r="C18" i="2"/>
  <c r="D20"/>
  <c r="F16"/>
  <c r="F66" i="5"/>
  <c r="H339" i="11"/>
  <c r="H369"/>
  <c r="D12" i="5"/>
  <c r="H22" i="2"/>
  <c r="H505" i="11" l="1"/>
</calcChain>
</file>

<file path=xl/sharedStrings.xml><?xml version="1.0" encoding="utf-8"?>
<sst xmlns="http://schemas.openxmlformats.org/spreadsheetml/2006/main" count="9246" uniqueCount="7250">
  <si>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</si>
  <si>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</si>
  <si>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</si>
  <si>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</si>
  <si>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</si>
  <si>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</si>
  <si>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</si>
  <si>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</si>
  <si>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</si>
  <si>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</si>
  <si>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</si>
  <si>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</si>
  <si>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</si>
  <si>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</si>
  <si>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</si>
  <si>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</si>
  <si>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</si>
  <si>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</si>
  <si>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</si>
  <si>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</si>
  <si>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</si>
  <si>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</si>
  <si>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</si>
  <si>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</si>
  <si>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</si>
  <si>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</si>
  <si>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</si>
  <si>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</si>
  <si>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</si>
  <si>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</si>
  <si>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</si>
  <si>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</si>
  <si>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</si>
  <si>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</si>
  <si>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</si>
  <si>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</si>
  <si>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</si>
  <si>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</si>
  <si>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</si>
  <si>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</si>
  <si>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</si>
  <si>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</si>
  <si>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</si>
  <si>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</si>
  <si>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</si>
  <si>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</si>
  <si>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</si>
  <si>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</si>
  <si>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</si>
  <si>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</si>
  <si>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</si>
  <si>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</si>
  <si>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</si>
  <si>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</si>
  <si>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</si>
  <si>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</si>
  <si>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</si>
  <si>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</si>
  <si>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</si>
  <si>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</si>
  <si>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</si>
  <si>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</si>
  <si>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</si>
  <si>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</si>
  <si>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</si>
  <si>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</si>
  <si>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</si>
  <si>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</si>
  <si>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</si>
  <si>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</si>
  <si>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</si>
  <si>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</si>
  <si>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</si>
  <si>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</si>
  <si>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</si>
  <si>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</si>
  <si>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</si>
  <si>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</si>
  <si>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</si>
  <si>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</si>
  <si>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</si>
  <si>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</si>
  <si>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</si>
  <si>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</si>
  <si>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</si>
  <si>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</si>
  <si>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</si>
  <si>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</si>
  <si>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</si>
  <si>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</si>
  <si>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</si>
  <si>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</si>
  <si>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</si>
  <si>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</si>
  <si>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</si>
  <si>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</si>
  <si>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</si>
  <si>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</si>
  <si>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</si>
  <si>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</si>
  <si>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</si>
  <si>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</si>
  <si>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</si>
  <si>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</si>
  <si>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</si>
  <si>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</si>
  <si>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</si>
  <si>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</si>
  <si>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</si>
  <si>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</si>
  <si>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</si>
  <si>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</si>
  <si>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</si>
  <si>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</si>
  <si>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</si>
  <si>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</si>
  <si>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</si>
  <si>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</si>
  <si>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</si>
  <si>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</si>
  <si>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</si>
  <si>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</si>
  <si>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</si>
  <si>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</si>
  <si>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</si>
  <si>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</si>
  <si>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</si>
  <si>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</si>
  <si>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</si>
  <si>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</si>
  <si>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</si>
  <si>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</si>
  <si>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</si>
  <si>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</si>
  <si>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</si>
  <si>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</si>
  <si>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</si>
  <si>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</si>
  <si>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</si>
  <si>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</si>
  <si>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</si>
  <si>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</si>
  <si>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</si>
  <si>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</si>
  <si>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</si>
  <si>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</si>
  <si>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</si>
  <si>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</si>
  <si>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</si>
  <si>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</si>
  <si>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</si>
  <si>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</si>
  <si>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</si>
  <si>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</si>
  <si>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</si>
  <si>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</si>
  <si>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</si>
  <si>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</si>
  <si>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</si>
  <si>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</si>
  <si>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</si>
  <si>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</si>
  <si>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</si>
  <si>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</si>
  <si>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</si>
  <si>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</si>
  <si>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</si>
  <si>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</si>
  <si>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</si>
  <si>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</si>
  <si>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</si>
  <si>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</si>
  <si>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</si>
  <si>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</si>
  <si>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</si>
  <si>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</si>
  <si>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</si>
  <si>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</si>
  <si>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</si>
  <si>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</si>
  <si>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</si>
  <si>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</si>
  <si>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</si>
  <si>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</si>
  <si>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</si>
  <si>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</si>
  <si>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</si>
  <si>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</si>
  <si>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</si>
  <si>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</si>
  <si>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</si>
  <si>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</si>
  <si>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</si>
  <si>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</si>
  <si>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</si>
  <si>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</si>
  <si>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</si>
  <si>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</si>
  <si>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</si>
  <si>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</si>
  <si>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</si>
  <si>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</si>
  <si>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</si>
  <si>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</si>
  <si>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</si>
  <si>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</si>
  <si>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</si>
  <si>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</si>
  <si>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</si>
  <si>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</si>
  <si>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</si>
  <si>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</si>
  <si>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</si>
  <si>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</si>
  <si>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</si>
  <si>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</si>
  <si>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</si>
  <si>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</si>
  <si>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</si>
  <si>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</si>
  <si>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</si>
  <si>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</si>
  <si>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</si>
  <si>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</si>
  <si>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</si>
  <si>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</si>
  <si>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</si>
  <si>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</si>
  <si>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</si>
  <si>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</si>
  <si>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</si>
  <si>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</si>
  <si>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</si>
  <si>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</si>
  <si>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</si>
  <si>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</si>
  <si>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</si>
  <si>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</si>
  <si>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</si>
  <si>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</si>
  <si>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</si>
  <si>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</si>
  <si>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</si>
  <si>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</si>
  <si>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</si>
  <si>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</si>
  <si>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</si>
  <si>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</si>
  <si>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</si>
  <si>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</si>
  <si>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</si>
  <si>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</si>
  <si>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</si>
  <si>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</si>
  <si>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</si>
  <si>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</si>
  <si>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</si>
  <si>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</si>
  <si>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</si>
  <si>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</si>
  <si>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</si>
  <si>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</si>
  <si>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</si>
  <si>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</si>
  <si>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</si>
  <si>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</si>
  <si>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</si>
  <si>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</si>
  <si>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</si>
  <si>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</si>
  <si>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</si>
  <si>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</si>
  <si>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</si>
  <si>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</si>
  <si>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</si>
  <si>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</si>
  <si>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</si>
  <si>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</si>
  <si>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</si>
  <si>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</si>
  <si>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</si>
  <si>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</si>
  <si>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</si>
  <si>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</si>
  <si>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</si>
  <si>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</si>
  <si>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</si>
  <si>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</si>
  <si>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</si>
  <si>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</si>
  <si>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</si>
  <si>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</si>
  <si>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</si>
  <si>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</si>
  <si>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</si>
  <si>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</si>
  <si>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</si>
  <si>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</si>
  <si>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</si>
  <si>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</si>
  <si>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</si>
  <si>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</si>
  <si>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</si>
  <si>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</si>
  <si>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</si>
  <si>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</si>
  <si>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</si>
  <si>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</si>
  <si>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</si>
  <si>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</si>
  <si>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</si>
  <si>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</si>
  <si>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</si>
  <si>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</si>
  <si>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</si>
  <si>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</si>
  <si>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</si>
  <si>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</si>
  <si>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</si>
  <si>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</si>
  <si>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</si>
  <si>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</si>
  <si>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</si>
  <si>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</si>
  <si>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</si>
  <si>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</si>
  <si>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</si>
  <si>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</si>
  <si>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</si>
  <si>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</si>
  <si>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</si>
  <si>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</si>
  <si>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</si>
  <si>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</si>
  <si>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</si>
  <si>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</si>
  <si>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</si>
  <si>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</si>
  <si>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</si>
  <si>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</si>
  <si>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</si>
  <si>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</si>
  <si>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</si>
  <si>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</si>
  <si>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</si>
  <si>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</si>
  <si>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</si>
  <si>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</si>
  <si>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</si>
  <si>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</si>
  <si>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</si>
  <si>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</si>
  <si>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</si>
  <si>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</si>
  <si>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</si>
  <si>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</si>
  <si>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</si>
  <si>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</si>
  <si>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</si>
  <si>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</si>
  <si>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</si>
  <si>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</si>
  <si>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</si>
  <si>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</si>
  <si>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</si>
  <si>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</si>
  <si>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</si>
  <si>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</si>
  <si>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</si>
  <si>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</si>
  <si>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</si>
  <si>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</si>
  <si>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</si>
  <si>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</si>
  <si>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</si>
  <si>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</si>
  <si>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</si>
  <si>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</si>
  <si>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</si>
  <si>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</si>
  <si>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</si>
  <si>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</si>
  <si>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</si>
  <si>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</si>
  <si>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</si>
  <si>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</si>
  <si>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</si>
  <si>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</si>
  <si>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</si>
  <si>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</si>
  <si>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</si>
  <si>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</si>
  <si>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</si>
  <si>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</si>
  <si>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</si>
  <si>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</si>
  <si>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</si>
  <si>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</si>
  <si>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</si>
  <si>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</si>
  <si>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</si>
  <si>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</si>
  <si>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</si>
  <si>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</si>
  <si>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</si>
  <si>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</si>
  <si>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</si>
  <si>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</si>
  <si>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</si>
  <si>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</si>
  <si>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</si>
  <si>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</si>
  <si>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</si>
  <si>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</si>
  <si>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</si>
  <si>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</si>
  <si>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</si>
  <si>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</si>
  <si>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</si>
  <si>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</si>
  <si>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</si>
  <si>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</si>
  <si>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</si>
  <si>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</si>
  <si>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</si>
  <si>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</si>
  <si>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</si>
  <si>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</si>
  <si>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</si>
  <si>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</si>
  <si>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</si>
  <si>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</si>
  <si>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</si>
  <si>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</si>
  <si>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</si>
  <si>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</si>
  <si>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</si>
  <si>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</si>
  <si>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</si>
  <si>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</si>
  <si>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</si>
  <si>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</si>
  <si>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</si>
  <si>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</si>
  <si>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</si>
  <si>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</si>
  <si>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</si>
  <si>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Aquisição de imobilizados para suporte a infraestrutura adequada ao atendimento do público.</t>
  </si>
  <si>
    <t>Formulação, implementação e estratégias que apoiem o acesso às informações dos serviços socioassistenciais ao público alvo da política.</t>
  </si>
  <si>
    <t>Articulação com rede de atendimento (socioassistencial, dentre as quais a Saúde, Educação, Habitação entre outras).</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</si>
  <si>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</si>
  <si>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</si>
  <si>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</si>
  <si>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</si>
  <si>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</si>
  <si>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</si>
  <si>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</si>
  <si>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</si>
  <si>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</si>
  <si>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</si>
  <si>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</si>
  <si>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</si>
  <si>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</si>
  <si>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</si>
  <si>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</si>
  <si>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</si>
  <si>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</si>
  <si>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</si>
  <si>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</si>
  <si>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</si>
  <si>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</si>
  <si>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</si>
  <si>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</si>
  <si>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</si>
  <si>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</si>
  <si>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</si>
  <si>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</si>
  <si>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</si>
  <si>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</si>
  <si>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</si>
  <si>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</si>
  <si>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</si>
  <si>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</si>
  <si>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</si>
  <si>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</si>
  <si>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</si>
  <si>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</si>
  <si>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</si>
  <si>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Guilherme Eduardo fett 56</t>
  </si>
  <si>
    <t>99140-000</t>
  </si>
  <si>
    <t xml:space="preserve"> ERNESTINA</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</si>
  <si>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</si>
  <si>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</si>
  <si>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</si>
  <si>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</si>
  <si>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</si>
  <si>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</si>
  <si>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</si>
  <si>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</si>
  <si>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</si>
  <si>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</si>
  <si>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</si>
  <si>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</si>
  <si>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</si>
  <si>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</si>
  <si>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</si>
  <si>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</si>
  <si>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</si>
  <si>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</si>
  <si>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</si>
  <si>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</si>
  <si>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</si>
  <si>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</si>
  <si>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</si>
  <si>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</si>
  <si>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</si>
  <si>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</si>
  <si>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</si>
  <si>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</si>
  <si>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</si>
  <si>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</si>
  <si>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</si>
  <si>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</si>
  <si>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</si>
  <si>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</si>
  <si>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</si>
  <si>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</si>
  <si>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</si>
  <si>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</si>
  <si>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</si>
  <si>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</si>
  <si>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</si>
  <si>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</si>
  <si>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</si>
  <si>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</si>
  <si>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</si>
  <si>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</si>
  <si>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</si>
  <si>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</si>
  <si>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</si>
  <si>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</si>
  <si>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</si>
  <si>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</si>
  <si>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</si>
  <si>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</si>
  <si>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</si>
  <si>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</si>
  <si>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</si>
  <si>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</si>
  <si>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</si>
  <si>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</si>
  <si>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</si>
  <si>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</si>
  <si>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</si>
  <si>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</si>
  <si>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</si>
  <si>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</si>
  <si>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</si>
  <si>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</si>
  <si>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</si>
  <si>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</si>
  <si>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</si>
  <si>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</si>
  <si>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</si>
  <si>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</si>
  <si>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</si>
  <si>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</si>
  <si>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</si>
  <si>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</si>
  <si>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</si>
  <si>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</si>
  <si>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</si>
  <si>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</si>
  <si>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</si>
  <si>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</si>
  <si>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</si>
  <si>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</si>
  <si>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</si>
  <si>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</si>
  <si>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</si>
  <si>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</si>
  <si>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</si>
  <si>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</si>
  <si>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</si>
  <si>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</si>
  <si>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</si>
  <si>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</si>
  <si>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</si>
  <si>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</si>
  <si>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</si>
  <si>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</si>
  <si>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</si>
  <si>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</si>
  <si>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</si>
  <si>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</si>
  <si>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</si>
  <si>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</si>
  <si>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</si>
  <si>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</si>
  <si>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</si>
  <si>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</si>
  <si>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</si>
  <si>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</si>
  <si>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</si>
  <si>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</si>
  <si>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</si>
  <si>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</si>
  <si>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</si>
  <si>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</si>
  <si>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</si>
  <si>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</si>
  <si>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</si>
  <si>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</si>
  <si>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</si>
  <si>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</si>
  <si>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</si>
  <si>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</si>
  <si>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</si>
  <si>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</si>
  <si>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</si>
  <si>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</si>
  <si>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</si>
  <si>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</si>
  <si>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</si>
  <si>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</si>
  <si>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</si>
  <si>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</si>
  <si>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</si>
  <si>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</si>
  <si>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</si>
  <si>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</si>
  <si>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</si>
  <si>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</si>
  <si>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</si>
  <si>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</si>
  <si>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</si>
  <si>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</si>
  <si>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</si>
  <si>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</si>
  <si>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</si>
  <si>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</si>
  <si>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</si>
  <si>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</si>
  <si>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</si>
  <si>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</si>
  <si>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</si>
  <si>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</si>
  <si>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</si>
  <si>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</si>
  <si>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</si>
  <si>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</si>
  <si>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</si>
  <si>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</si>
  <si>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</si>
  <si>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</si>
  <si>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</si>
  <si>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</si>
  <si>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</si>
  <si>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</si>
  <si>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</si>
  <si>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</si>
  <si>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</si>
  <si>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</si>
  <si>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</si>
  <si>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</si>
  <si>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</si>
  <si>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</si>
  <si>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</si>
  <si>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</si>
  <si>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</si>
  <si>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</si>
  <si>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</si>
  <si>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</si>
  <si>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</si>
  <si>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</si>
  <si>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</si>
  <si>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</si>
  <si>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</si>
  <si>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</si>
  <si>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</si>
  <si>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</si>
  <si>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</si>
  <si>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</si>
  <si>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</si>
  <si>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</si>
  <si>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</si>
  <si>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</si>
  <si>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</si>
  <si>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</si>
  <si>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</si>
  <si>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</si>
  <si>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</si>
  <si>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</si>
  <si>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</si>
  <si>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</si>
  <si>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</si>
  <si>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</si>
  <si>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</si>
  <si>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</si>
  <si>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</si>
  <si>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</si>
  <si>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</si>
  <si>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</si>
  <si>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</si>
  <si>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</si>
  <si>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</si>
  <si>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</si>
  <si>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</si>
  <si>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</si>
  <si>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</si>
  <si>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</si>
  <si>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</si>
  <si>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</si>
  <si>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</si>
  <si>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</si>
  <si>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</si>
  <si>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</si>
  <si>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</si>
  <si>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</si>
  <si>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</si>
  <si>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</si>
  <si>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</si>
  <si>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</si>
  <si>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</si>
  <si>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</si>
  <si>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</si>
  <si>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</si>
  <si>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</si>
  <si>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</si>
  <si>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</si>
  <si>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</si>
  <si>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</si>
  <si>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</si>
  <si>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</si>
  <si>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</si>
  <si>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</si>
  <si>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</si>
  <si>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</si>
  <si>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</si>
  <si>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</si>
  <si>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</si>
  <si>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</si>
  <si>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</si>
  <si>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</si>
  <si>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</si>
  <si>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</si>
  <si>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</si>
  <si>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</si>
  <si>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</si>
  <si>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</si>
  <si>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</si>
  <si>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</si>
  <si>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</si>
  <si>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</si>
  <si>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</si>
  <si>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</si>
  <si>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</si>
  <si>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</si>
  <si>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</si>
  <si>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</si>
  <si>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</si>
  <si>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</si>
  <si>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</si>
  <si>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</si>
  <si>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</si>
  <si>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</si>
  <si>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</si>
  <si>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</si>
  <si>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</si>
  <si>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</si>
  <si>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</si>
  <si>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</si>
  <si>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</si>
  <si>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</si>
  <si>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</si>
  <si>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</si>
  <si>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</si>
  <si>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</si>
  <si>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</si>
  <si>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</si>
  <si>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</si>
  <si>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</si>
  <si>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</si>
  <si>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</si>
  <si>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</si>
  <si>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</si>
  <si>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</si>
  <si>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</si>
  <si>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</si>
  <si>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</si>
  <si>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</si>
  <si>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</si>
  <si>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</si>
  <si>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</si>
  <si>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</si>
  <si>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</si>
  <si>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</si>
  <si>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</si>
  <si>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</si>
  <si>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</si>
  <si>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</si>
  <si>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</si>
  <si>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</si>
  <si>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</si>
  <si>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</si>
  <si>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</si>
  <si>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</si>
  <si>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</si>
  <si>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</si>
  <si>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</si>
  <si>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</si>
  <si>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</si>
  <si>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</si>
  <si>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</si>
  <si>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</si>
  <si>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</si>
  <si>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</si>
  <si>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</si>
  <si>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</si>
  <si>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</si>
  <si>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</si>
  <si>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</si>
  <si>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</si>
  <si>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</si>
  <si>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</si>
  <si>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</si>
  <si>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</si>
  <si>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</si>
  <si>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</si>
  <si>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</si>
  <si>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</si>
  <si>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</si>
  <si>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</si>
  <si>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</si>
  <si>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</si>
  <si>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</si>
  <si>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</si>
  <si>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</si>
  <si>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</si>
  <si>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</si>
  <si>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</si>
  <si>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</si>
  <si>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</si>
  <si>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</si>
  <si>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</si>
  <si>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</si>
  <si>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</si>
  <si>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</si>
  <si>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</si>
  <si>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</si>
  <si>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</si>
  <si>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</si>
  <si>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</si>
  <si>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</si>
  <si>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</si>
  <si>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</si>
  <si>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</si>
  <si>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</si>
  <si>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</si>
  <si>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</si>
  <si>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</si>
  <si>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</si>
  <si>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</si>
  <si>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</si>
  <si>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</si>
  <si>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</si>
  <si>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</si>
  <si>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</si>
  <si>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</si>
  <si>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</si>
  <si>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</si>
  <si>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</si>
  <si>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</si>
  <si>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</si>
  <si>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</si>
  <si>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</si>
  <si>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</si>
  <si>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</si>
  <si>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</si>
  <si>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</si>
  <si>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</si>
  <si>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</si>
  <si>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</si>
  <si>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</si>
  <si>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</si>
  <si>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</si>
  <si>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</si>
  <si>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</si>
  <si>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</si>
  <si>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</si>
  <si>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</si>
  <si>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</si>
  <si>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</si>
  <si>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</si>
  <si>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</si>
  <si>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</si>
  <si>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</si>
  <si>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</si>
  <si>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</si>
  <si>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</si>
  <si>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</si>
  <si>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</si>
  <si>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</si>
  <si>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</si>
  <si>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</si>
  <si>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</si>
  <si>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</si>
  <si>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</si>
  <si>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</si>
  <si>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</si>
  <si>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</si>
  <si>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</si>
  <si>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</si>
  <si>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</si>
  <si>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</si>
  <si>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</si>
  <si>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</si>
  <si>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</si>
  <si>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</si>
  <si>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</si>
  <si>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</si>
  <si>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</si>
  <si>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</si>
  <si>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</si>
  <si>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</si>
  <si>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</si>
  <si>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</si>
  <si>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</si>
  <si>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</si>
  <si>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</si>
  <si>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</si>
  <si>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</si>
  <si>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</si>
  <si>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</si>
  <si>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</si>
  <si>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</si>
  <si>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</si>
  <si>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</si>
  <si>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</si>
  <si>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</si>
  <si>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</si>
  <si>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</si>
  <si>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</si>
  <si>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</si>
  <si>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</si>
  <si>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</si>
  <si>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</si>
  <si>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</si>
  <si>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</si>
  <si>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</si>
  <si>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</si>
  <si>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</si>
  <si>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</si>
  <si>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</si>
  <si>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</si>
  <si>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</si>
  <si>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</si>
  <si>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</si>
  <si>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</si>
  <si>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Av. Pres. Castelo Branco, 228</t>
  </si>
  <si>
    <t>95650-000</t>
  </si>
  <si>
    <t xml:space="preserve"> IGREJINHA</t>
  </si>
  <si>
    <t>Rua Benjamim Constant, 429</t>
  </si>
  <si>
    <t>98700-000</t>
  </si>
  <si>
    <t xml:space="preserve"> IJUI</t>
  </si>
  <si>
    <t>Rua Cons. José Bozzetto, 987</t>
  </si>
  <si>
    <t>95990-000</t>
  </si>
  <si>
    <t xml:space="preserve"> ILOPOLIS</t>
  </si>
  <si>
    <t>Av. Paraguassú, 1043</t>
  </si>
  <si>
    <t>95625-000</t>
  </si>
  <si>
    <t xml:space="preserve"> IMBE</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</si>
  <si>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</si>
  <si>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</si>
  <si>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</si>
  <si>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</si>
  <si>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</si>
  <si>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</si>
  <si>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</si>
  <si>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</si>
  <si>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</si>
  <si>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</si>
  <si>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</si>
  <si>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Rua Frei Casemiro Zafonato, 1060</t>
  </si>
  <si>
    <t>95240-000</t>
  </si>
  <si>
    <t xml:space="preserve"> IPE</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</si>
  <si>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</si>
  <si>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</si>
  <si>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</si>
  <si>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</si>
  <si>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</si>
  <si>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</si>
  <si>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</si>
  <si>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</si>
  <si>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</si>
  <si>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</si>
  <si>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</si>
  <si>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</si>
  <si>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</si>
  <si>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</si>
  <si>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</si>
  <si>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</si>
  <si>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</si>
  <si>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</si>
  <si>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</si>
  <si>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</si>
  <si>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</si>
  <si>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</si>
  <si>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</si>
  <si>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</si>
  <si>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</si>
  <si>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</si>
  <si>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</si>
  <si>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</si>
  <si>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</si>
  <si>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</si>
  <si>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</si>
  <si>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</si>
  <si>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</si>
  <si>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</si>
  <si>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</si>
  <si>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</si>
  <si>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</si>
  <si>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</si>
  <si>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</si>
  <si>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</si>
  <si>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</si>
  <si>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</si>
  <si>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</si>
  <si>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</si>
  <si>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</si>
  <si>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</si>
  <si>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</si>
  <si>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</si>
  <si>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</si>
  <si>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</si>
  <si>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</si>
  <si>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</si>
  <si>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</si>
  <si>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</si>
  <si>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</si>
  <si>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</si>
  <si>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</si>
  <si>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</si>
  <si>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</si>
  <si>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</si>
  <si>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</si>
  <si>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</si>
  <si>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</si>
  <si>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</si>
  <si>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</si>
  <si>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</si>
  <si>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</si>
  <si>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</si>
  <si>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</si>
  <si>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</si>
  <si>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</si>
  <si>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</si>
  <si>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</si>
  <si>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</si>
  <si>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</si>
  <si>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</si>
  <si>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</si>
  <si>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</si>
  <si>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</si>
  <si>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</si>
  <si>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</si>
  <si>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</si>
  <si>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</si>
  <si>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</si>
  <si>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</si>
  <si>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</si>
  <si>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</si>
  <si>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</si>
  <si>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</si>
  <si>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</si>
  <si>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</si>
  <si>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</si>
  <si>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</si>
  <si>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</si>
  <si>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</si>
  <si>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</si>
  <si>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</si>
  <si>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</si>
  <si>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Av. Irmãos Ko Freitag, 405</t>
  </si>
  <si>
    <t>95793-000</t>
  </si>
  <si>
    <t xml:space="preserve"> MARATA</t>
  </si>
  <si>
    <t>SALA JUNTO AO PARQUE DA O</t>
  </si>
  <si>
    <t>Rua Irineu Ferlin, 355</t>
  </si>
  <si>
    <t>99150-000</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</si>
  <si>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</si>
  <si>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</si>
  <si>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</si>
  <si>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</si>
  <si>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</si>
  <si>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</si>
  <si>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</si>
  <si>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</si>
  <si>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</si>
  <si>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</si>
  <si>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</si>
  <si>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</si>
  <si>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</si>
  <si>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</si>
  <si>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</si>
  <si>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</si>
  <si>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</si>
  <si>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</si>
  <si>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</si>
  <si>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</si>
  <si>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</si>
  <si>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</si>
  <si>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</si>
  <si>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</si>
  <si>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</si>
  <si>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</si>
  <si>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</si>
  <si>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</si>
  <si>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</si>
  <si>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</si>
  <si>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</si>
  <si>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</si>
  <si>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</si>
  <si>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</si>
  <si>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</si>
  <si>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</si>
  <si>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</si>
  <si>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</si>
  <si>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</si>
  <si>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</si>
  <si>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</si>
  <si>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</si>
  <si>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</si>
  <si>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</si>
  <si>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</si>
  <si>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</si>
  <si>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</si>
  <si>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</si>
  <si>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</si>
  <si>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</si>
  <si>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</si>
  <si>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</si>
  <si>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</si>
  <si>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</si>
  <si>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</si>
  <si>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</si>
  <si>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</si>
  <si>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</si>
  <si>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</si>
  <si>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</si>
  <si>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</si>
  <si>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</si>
  <si>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</si>
  <si>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</si>
  <si>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</si>
  <si>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</si>
  <si>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</si>
  <si>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</si>
  <si>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</si>
  <si>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</si>
  <si>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</si>
  <si>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</si>
  <si>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</si>
  <si>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</si>
  <si>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</si>
  <si>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</si>
  <si>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</si>
  <si>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</si>
  <si>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</si>
  <si>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</si>
  <si>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</si>
  <si>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</si>
  <si>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</si>
  <si>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</si>
  <si>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</si>
  <si>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</si>
  <si>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</si>
  <si>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</si>
  <si>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</si>
  <si>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</si>
  <si>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</si>
  <si>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</si>
  <si>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</si>
  <si>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</si>
  <si>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</si>
  <si>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</si>
  <si>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</si>
  <si>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</si>
  <si>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</si>
  <si>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</si>
  <si>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</si>
  <si>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</si>
  <si>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</si>
  <si>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</si>
  <si>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</si>
  <si>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</si>
  <si>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</si>
  <si>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</si>
  <si>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</si>
  <si>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</si>
  <si>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</si>
  <si>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</si>
  <si>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</si>
  <si>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</si>
  <si>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</si>
  <si>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</si>
  <si>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</si>
  <si>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</si>
  <si>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</si>
  <si>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</si>
  <si>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</si>
  <si>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</si>
  <si>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</si>
  <si>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</si>
  <si>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</si>
  <si>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</si>
  <si>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</si>
  <si>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</si>
  <si>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</si>
  <si>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</si>
  <si>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</si>
  <si>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</si>
  <si>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</si>
  <si>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</si>
  <si>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</si>
  <si>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</si>
  <si>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</si>
  <si>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</si>
  <si>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</si>
  <si>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</si>
  <si>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</si>
  <si>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</si>
  <si>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</si>
  <si>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</si>
  <si>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</si>
  <si>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</si>
  <si>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</si>
  <si>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</si>
  <si>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</si>
  <si>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</si>
  <si>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</si>
  <si>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</si>
  <si>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</si>
  <si>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</si>
  <si>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</si>
  <si>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</si>
  <si>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</si>
  <si>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</si>
  <si>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</si>
  <si>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</si>
  <si>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</si>
  <si>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</si>
  <si>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</si>
  <si>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</si>
  <si>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</si>
  <si>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</si>
  <si>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</si>
  <si>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</si>
  <si>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</si>
  <si>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</si>
  <si>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</si>
  <si>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</si>
  <si>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</si>
  <si>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</si>
  <si>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</si>
  <si>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</si>
  <si>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</si>
  <si>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</si>
  <si>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</si>
  <si>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</si>
  <si>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</si>
  <si>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</si>
  <si>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</si>
  <si>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</si>
  <si>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</si>
  <si>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</si>
  <si>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</si>
  <si>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</si>
  <si>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</si>
  <si>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</si>
  <si>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</si>
  <si>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</si>
  <si>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</si>
  <si>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</si>
  <si>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</si>
  <si>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</si>
  <si>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</si>
  <si>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</si>
  <si>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</si>
  <si>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</si>
  <si>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</si>
  <si>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</si>
  <si>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</si>
  <si>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</si>
  <si>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</si>
  <si>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</si>
  <si>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</si>
  <si>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</si>
  <si>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</si>
  <si>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</si>
  <si>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</si>
  <si>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</si>
  <si>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</si>
  <si>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</si>
  <si>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</si>
  <si>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</si>
  <si>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</si>
  <si>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</si>
  <si>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</si>
  <si>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</si>
  <si>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</si>
  <si>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</si>
  <si>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</si>
  <si>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</si>
  <si>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</si>
  <si>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</si>
  <si>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</si>
  <si>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</si>
  <si>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</si>
  <si>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</si>
  <si>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</si>
  <si>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</si>
  <si>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</si>
  <si>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</si>
  <si>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</si>
  <si>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Rua Porto Alegre 591</t>
  </si>
  <si>
    <t>99952-000</t>
  </si>
  <si>
    <t>Av. 28m de Maio 565</t>
  </si>
  <si>
    <t>95915-000</t>
  </si>
  <si>
    <t xml:space="preserve"> SANTA CLARA DO SUL</t>
  </si>
  <si>
    <t>Rua Galvão  Costa 755</t>
  </si>
  <si>
    <t>96810-000</t>
  </si>
  <si>
    <t xml:space="preserve"> SANTA CRUZ DO SUL</t>
  </si>
  <si>
    <t>Residencial Santa Margarida S/Nº</t>
  </si>
  <si>
    <t>97335-000</t>
  </si>
  <si>
    <t>Venancio Aires 2277</t>
  </si>
  <si>
    <t>97100-005</t>
  </si>
  <si>
    <t>Rua Benni Closs 88</t>
  </si>
  <si>
    <t>93995-000</t>
  </si>
  <si>
    <t xml:space="preserve"> SANTA MARIA DO HERVAL</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</si>
  <si>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</si>
  <si>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</si>
  <si>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</si>
  <si>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</si>
  <si>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</si>
  <si>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</si>
  <si>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</si>
  <si>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</si>
  <si>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</si>
  <si>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</si>
  <si>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</si>
  <si>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</si>
  <si>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</si>
  <si>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</si>
  <si>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</si>
  <si>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</si>
  <si>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</si>
  <si>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</si>
  <si>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</si>
  <si>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</si>
  <si>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</si>
  <si>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</si>
  <si>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</si>
  <si>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</si>
  <si>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</si>
  <si>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Av. Pref.José Nunes de Abreu 6000</t>
  </si>
  <si>
    <t>97870-000</t>
  </si>
  <si>
    <t xml:space="preserve"> SANTO ANTONIO DAS MISSOES</t>
  </si>
  <si>
    <t>Av.Fortunato Palma 825</t>
  </si>
  <si>
    <t>99265-000</t>
  </si>
  <si>
    <t xml:space="preserve"> SANTO ANTONIO DO PALMA</t>
  </si>
  <si>
    <t>Av. Jorge Muller 1075</t>
  </si>
  <si>
    <t>ANDAR PRIMEIRO PISO</t>
  </si>
  <si>
    <t>Rua Sete de Setembro 330</t>
  </si>
  <si>
    <t>95150-000</t>
  </si>
  <si>
    <t xml:space="preserve"> NOVA PETROPOLIS</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</si>
  <si>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</si>
  <si>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</si>
  <si>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</si>
  <si>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</si>
  <si>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</si>
  <si>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</si>
  <si>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</si>
  <si>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</si>
  <si>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</si>
  <si>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</si>
  <si>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</si>
  <si>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</si>
  <si>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</si>
  <si>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</si>
  <si>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</si>
  <si>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</si>
  <si>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</si>
  <si>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</si>
  <si>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</si>
  <si>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</si>
  <si>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</si>
  <si>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</si>
  <si>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</si>
  <si>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</si>
  <si>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</si>
  <si>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</si>
  <si>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</si>
  <si>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</si>
  <si>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</si>
  <si>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</si>
  <si>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</si>
  <si>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</si>
  <si>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</si>
  <si>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</si>
  <si>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</si>
  <si>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</si>
  <si>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</si>
  <si>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</si>
  <si>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Rua Senhora dos Navegantes 442</t>
  </si>
  <si>
    <t>95540-000</t>
  </si>
  <si>
    <t xml:space="preserve"> PALMARES DO SUL</t>
  </si>
  <si>
    <t>Rua Nassib Nassif 381</t>
  </si>
  <si>
    <t>98300-000</t>
  </si>
  <si>
    <t xml:space="preserve"> PALMEIRA DAS MISSOES</t>
  </si>
  <si>
    <t>Rua Santos Dumont 25</t>
  </si>
  <si>
    <t>98430-000</t>
  </si>
  <si>
    <t xml:space="preserve"> PALMITINHO</t>
  </si>
  <si>
    <t>Av. Konrad Adenauer 1870</t>
  </si>
  <si>
    <t>98280-000</t>
  </si>
  <si>
    <t xml:space="preserve"> PANAMBI</t>
  </si>
  <si>
    <t>EDIF PUBLICO</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</si>
  <si>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</si>
  <si>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</si>
  <si>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</si>
  <si>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</si>
  <si>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</si>
  <si>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</si>
  <si>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</si>
  <si>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</si>
  <si>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</si>
  <si>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</si>
  <si>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</si>
  <si>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</si>
  <si>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</si>
  <si>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</si>
  <si>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</si>
  <si>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</si>
  <si>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</si>
  <si>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</si>
  <si>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</si>
  <si>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</si>
  <si>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</si>
  <si>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</si>
  <si>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</si>
  <si>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</si>
  <si>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</si>
  <si>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</si>
  <si>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</si>
  <si>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</si>
  <si>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</si>
  <si>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</si>
  <si>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</si>
  <si>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</si>
  <si>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</si>
  <si>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</si>
  <si>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</si>
  <si>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</si>
  <si>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</si>
  <si>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</si>
  <si>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</si>
  <si>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</si>
  <si>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</si>
  <si>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</si>
  <si>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</si>
  <si>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</si>
  <si>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</si>
  <si>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</si>
  <si>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</si>
  <si>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</si>
  <si>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</si>
  <si>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</si>
  <si>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</si>
  <si>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</si>
  <si>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</si>
  <si>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</si>
  <si>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</si>
  <si>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</si>
  <si>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</si>
  <si>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</si>
  <si>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</si>
  <si>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</si>
  <si>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</si>
  <si>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</si>
  <si>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</si>
  <si>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</si>
  <si>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</si>
  <si>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</si>
  <si>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</si>
  <si>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</si>
  <si>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</si>
  <si>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</si>
  <si>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</si>
  <si>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</si>
  <si>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</si>
  <si>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</si>
  <si>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</si>
  <si>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</si>
  <si>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</si>
  <si>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</si>
  <si>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Rua Palacio Chiquite 900</t>
  </si>
  <si>
    <t>97340-000</t>
  </si>
  <si>
    <t xml:space="preserve"> SAO SEPE</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</si>
  <si>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</si>
  <si>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</si>
  <si>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</si>
  <si>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</si>
  <si>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</si>
  <si>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</si>
  <si>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</si>
  <si>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</si>
  <si>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</si>
  <si>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</si>
  <si>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</si>
  <si>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</si>
  <si>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</si>
  <si>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</si>
  <si>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</si>
  <si>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</si>
  <si>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</si>
  <si>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</si>
  <si>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</si>
  <si>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</si>
  <si>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</si>
  <si>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</si>
  <si>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</si>
  <si>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</si>
  <si>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</si>
  <si>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</si>
  <si>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</si>
  <si>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</si>
  <si>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</si>
  <si>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</si>
  <si>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</si>
  <si>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</si>
  <si>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</si>
  <si>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</si>
  <si>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</si>
  <si>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</si>
  <si>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</si>
  <si>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</si>
  <si>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</si>
  <si>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</si>
  <si>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</si>
  <si>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</si>
  <si>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</si>
  <si>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</si>
  <si>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</si>
  <si>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</si>
  <si>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</si>
  <si>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</si>
  <si>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</si>
  <si>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</si>
  <si>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</si>
  <si>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</si>
  <si>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</si>
  <si>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</si>
  <si>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</si>
  <si>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</si>
  <si>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</si>
  <si>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</si>
  <si>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</si>
  <si>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</si>
  <si>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</si>
  <si>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</si>
  <si>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</si>
  <si>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</si>
  <si>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</si>
  <si>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</si>
  <si>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</si>
  <si>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</si>
  <si>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</si>
  <si>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</si>
  <si>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</si>
  <si>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</si>
  <si>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</si>
  <si>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</si>
  <si>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</si>
  <si>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</si>
  <si>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</si>
  <si>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</si>
  <si>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</si>
  <si>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</si>
  <si>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</si>
  <si>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</si>
  <si>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</si>
  <si>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</si>
  <si>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</si>
  <si>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</si>
  <si>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</si>
  <si>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</si>
  <si>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</si>
  <si>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</si>
  <si>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</si>
  <si>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</si>
  <si>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</si>
  <si>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</si>
  <si>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</si>
  <si>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</si>
  <si>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</si>
  <si>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</si>
  <si>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</si>
  <si>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</si>
  <si>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</si>
  <si>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</si>
  <si>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</si>
  <si>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</si>
  <si>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</si>
  <si>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</si>
  <si>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</si>
  <si>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</si>
  <si>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</si>
  <si>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</si>
  <si>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</si>
  <si>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</si>
  <si>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</si>
  <si>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</si>
  <si>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</si>
  <si>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</si>
  <si>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</si>
  <si>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</si>
  <si>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</si>
  <si>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</si>
  <si>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</si>
  <si>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</si>
  <si>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</si>
  <si>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</si>
  <si>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</si>
  <si>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</si>
  <si>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</si>
  <si>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</si>
  <si>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</si>
  <si>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</si>
  <si>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</si>
  <si>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</si>
  <si>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</si>
  <si>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</si>
  <si>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</si>
  <si>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</si>
  <si>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</si>
  <si>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</si>
  <si>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</si>
  <si>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</si>
  <si>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</si>
  <si>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</si>
  <si>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</si>
  <si>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</si>
  <si>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</si>
  <si>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</si>
  <si>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</si>
  <si>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</si>
  <si>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</si>
  <si>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</si>
  <si>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</si>
  <si>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</si>
  <si>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</si>
  <si>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</si>
  <si>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</si>
  <si>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</si>
  <si>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</si>
  <si>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</si>
  <si>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</si>
  <si>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</si>
  <si>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</si>
  <si>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</si>
  <si>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</si>
  <si>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</si>
  <si>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</si>
  <si>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</si>
  <si>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</si>
  <si>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</si>
  <si>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</si>
  <si>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</si>
  <si>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</si>
  <si>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</si>
  <si>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</si>
  <si>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</si>
  <si>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</si>
  <si>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</si>
  <si>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</si>
  <si>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</si>
  <si>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</si>
  <si>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</si>
  <si>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</si>
  <si>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</si>
  <si>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</si>
  <si>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</si>
  <si>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</si>
  <si>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</si>
  <si>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</si>
  <si>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</si>
  <si>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</si>
  <si>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</si>
  <si>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</si>
  <si>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</si>
  <si>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</si>
  <si>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</si>
  <si>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</si>
  <si>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</si>
  <si>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</si>
  <si>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</si>
  <si>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</si>
  <si>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</si>
  <si>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</si>
  <si>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</si>
  <si>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</si>
  <si>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</si>
  <si>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</si>
  <si>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</si>
  <si>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</si>
  <si>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</si>
  <si>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</si>
  <si>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</si>
  <si>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</si>
  <si>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</si>
  <si>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</si>
  <si>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</si>
  <si>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</si>
  <si>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</si>
  <si>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</si>
  <si>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</si>
  <si>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</si>
  <si>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</si>
  <si>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</si>
  <si>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</si>
  <si>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</si>
  <si>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</si>
  <si>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</si>
  <si>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</si>
  <si>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</si>
  <si>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</si>
  <si>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</si>
  <si>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</si>
  <si>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</si>
  <si>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</si>
  <si>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</si>
  <si>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</si>
  <si>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</si>
  <si>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</si>
  <si>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</si>
  <si>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</si>
  <si>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</si>
  <si>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</si>
  <si>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</si>
  <si>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</si>
  <si>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</si>
  <si>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</si>
  <si>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</si>
  <si>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</si>
  <si>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</si>
  <si>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</si>
  <si>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</si>
  <si>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</si>
  <si>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</si>
  <si>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</si>
  <si>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</si>
  <si>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</si>
  <si>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</si>
  <si>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</si>
  <si>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</si>
  <si>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</si>
  <si>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</si>
  <si>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</si>
  <si>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</si>
  <si>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</si>
  <si>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</si>
  <si>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</si>
  <si>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</si>
  <si>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</si>
  <si>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</si>
  <si>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</si>
  <si>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</si>
  <si>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</si>
  <si>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</si>
  <si>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</si>
  <si>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</si>
  <si>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</si>
  <si>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</si>
  <si>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</si>
  <si>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</si>
  <si>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</si>
  <si>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</si>
  <si>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</si>
  <si>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</si>
  <si>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</si>
  <si>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</si>
  <si>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</si>
  <si>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</si>
  <si>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</si>
  <si>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</si>
  <si>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</si>
  <si>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</si>
  <si>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</si>
  <si>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Matriz, 1081</t>
  </si>
  <si>
    <t>99650-000</t>
  </si>
  <si>
    <t xml:space="preserve"> BENJAMIN CONSTANT DO SUL</t>
  </si>
  <si>
    <t>Av. Mal. Deodoro, 70</t>
  </si>
  <si>
    <t>95700-000</t>
  </si>
  <si>
    <t xml:space="preserve"> BENTO GONCALVES</t>
  </si>
  <si>
    <t>SALA 102</t>
  </si>
  <si>
    <t>Rua Padre João Pasa 10</t>
  </si>
  <si>
    <t>96910-000</t>
  </si>
  <si>
    <t xml:space="preserve"> SEGREDO</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</si>
  <si>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</si>
  <si>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</si>
  <si>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</si>
  <si>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</si>
  <si>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</si>
  <si>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</si>
  <si>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</si>
  <si>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</si>
  <si>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</si>
  <si>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</si>
  <si>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</si>
  <si>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</si>
  <si>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</si>
  <si>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</si>
  <si>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</si>
  <si>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</si>
  <si>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</si>
  <si>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</si>
  <si>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</si>
  <si>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</si>
  <si>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</si>
  <si>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</si>
  <si>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</si>
  <si>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</si>
  <si>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</si>
  <si>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</si>
  <si>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</si>
  <si>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</si>
  <si>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</si>
  <si>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</si>
  <si>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</si>
  <si>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</si>
  <si>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Rua Gen. Osório 200</t>
  </si>
  <si>
    <t>96900-000</t>
  </si>
  <si>
    <t xml:space="preserve"> SOBRADINHO</t>
  </si>
  <si>
    <t>SALA 2</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</si>
  <si>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</si>
  <si>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</si>
  <si>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</si>
  <si>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</si>
  <si>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</si>
  <si>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</si>
  <si>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</si>
  <si>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</si>
  <si>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</si>
  <si>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</si>
  <si>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</si>
  <si>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</si>
  <si>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Rua cel. Pacheco 198</t>
  </si>
  <si>
    <t>96760-000</t>
  </si>
  <si>
    <t xml:space="preserve"> TAPES</t>
  </si>
  <si>
    <t>Rua Tristão Monteiro 1278</t>
  </si>
  <si>
    <t>95600-000</t>
  </si>
  <si>
    <t xml:space="preserve"> TAQUARA</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</si>
  <si>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</si>
  <si>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</si>
  <si>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</si>
  <si>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</si>
  <si>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</si>
  <si>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</si>
  <si>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</si>
  <si>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</si>
  <si>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</si>
  <si>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</si>
  <si>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</si>
  <si>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</si>
  <si>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</si>
  <si>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</si>
  <si>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</si>
  <si>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</si>
  <si>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</si>
  <si>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</si>
  <si>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</si>
  <si>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</si>
  <si>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</si>
  <si>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</si>
  <si>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</si>
  <si>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</si>
  <si>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</si>
  <si>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</si>
  <si>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</si>
  <si>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</si>
  <si>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</si>
  <si>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</si>
  <si>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</si>
  <si>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</si>
  <si>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</si>
  <si>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</si>
  <si>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</si>
  <si>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</si>
  <si>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</si>
  <si>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</si>
  <si>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</si>
  <si>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</si>
  <si>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</si>
  <si>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</si>
  <si>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</si>
  <si>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</si>
  <si>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</si>
  <si>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</si>
  <si>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</si>
  <si>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</si>
  <si>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</si>
  <si>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</si>
  <si>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</si>
  <si>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</si>
  <si>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</si>
  <si>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</si>
  <si>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</si>
  <si>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</si>
  <si>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</si>
  <si>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</si>
  <si>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</si>
  <si>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</si>
  <si>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</si>
  <si>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</si>
  <si>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</si>
  <si>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</si>
  <si>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</si>
  <si>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</si>
  <si>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</si>
  <si>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</si>
  <si>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</si>
  <si>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</si>
  <si>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</si>
  <si>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</si>
  <si>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</si>
  <si>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</si>
  <si>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</si>
  <si>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</si>
  <si>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</si>
  <si>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</si>
  <si>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</si>
  <si>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</si>
  <si>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</si>
  <si>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</si>
  <si>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</si>
  <si>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</si>
  <si>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</si>
  <si>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</si>
  <si>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</si>
  <si>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</si>
  <si>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</si>
  <si>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</si>
  <si>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</si>
  <si>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</si>
  <si>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</si>
  <si>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</si>
  <si>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</si>
  <si>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</si>
  <si>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</si>
  <si>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</si>
  <si>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</si>
  <si>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</si>
  <si>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</si>
  <si>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</si>
  <si>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</si>
  <si>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</si>
  <si>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</si>
  <si>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</si>
  <si>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</si>
  <si>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</si>
  <si>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</si>
  <si>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</si>
  <si>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</si>
  <si>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</si>
  <si>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</si>
  <si>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</si>
  <si>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</si>
  <si>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</si>
  <si>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</si>
  <si>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</si>
  <si>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</si>
  <si>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</si>
  <si>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</si>
  <si>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</si>
  <si>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</si>
  <si>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</si>
  <si>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</si>
  <si>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</si>
  <si>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</si>
  <si>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</si>
  <si>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</si>
  <si>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</si>
  <si>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</si>
  <si>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</si>
  <si>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</si>
  <si>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</si>
  <si>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</si>
  <si>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</si>
  <si>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</si>
  <si>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</si>
  <si>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</si>
  <si>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</si>
  <si>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</si>
  <si>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</si>
  <si>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</si>
  <si>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</si>
  <si>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</si>
  <si>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</si>
  <si>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</si>
  <si>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</si>
  <si>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</si>
  <si>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</si>
  <si>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</si>
  <si>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</si>
  <si>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</si>
  <si>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</si>
  <si>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</si>
  <si>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</si>
  <si>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</si>
  <si>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</si>
  <si>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</si>
  <si>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</si>
  <si>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</si>
  <si>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</si>
  <si>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</si>
  <si>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</si>
  <si>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</si>
  <si>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</si>
  <si>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</si>
  <si>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</si>
  <si>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</si>
  <si>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</si>
  <si>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</si>
  <si>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</si>
  <si>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</si>
  <si>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</si>
  <si>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</si>
  <si>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</si>
  <si>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</si>
  <si>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</si>
  <si>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</si>
  <si>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</si>
  <si>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</si>
  <si>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</si>
  <si>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</si>
  <si>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</si>
  <si>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</si>
  <si>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</si>
  <si>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</si>
  <si>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</si>
  <si>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</si>
  <si>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</si>
  <si>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</si>
  <si>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</si>
  <si>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</si>
  <si>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</si>
  <si>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</si>
  <si>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</si>
  <si>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</si>
  <si>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</si>
  <si>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</si>
  <si>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</si>
  <si>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</si>
  <si>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</si>
  <si>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</si>
  <si>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</si>
  <si>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</si>
  <si>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</si>
  <si>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</si>
  <si>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</si>
  <si>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</si>
  <si>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</si>
  <si>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</si>
  <si>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</si>
  <si>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</si>
  <si>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</si>
  <si>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</si>
  <si>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</si>
  <si>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</si>
  <si>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</si>
  <si>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</si>
  <si>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</si>
  <si>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</si>
  <si>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</si>
  <si>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</si>
  <si>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</si>
  <si>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</si>
  <si>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</si>
  <si>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</si>
  <si>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</si>
  <si>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</si>
  <si>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</si>
  <si>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</si>
  <si>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</si>
  <si>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</si>
  <si>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</si>
  <si>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</si>
  <si>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</si>
  <si>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</si>
  <si>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</si>
  <si>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</si>
  <si>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</si>
  <si>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</si>
  <si>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</si>
  <si>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</si>
  <si>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</si>
  <si>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</si>
  <si>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</si>
  <si>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</si>
  <si>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</si>
  <si>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</si>
  <si>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</si>
  <si>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</si>
  <si>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</si>
  <si>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</si>
  <si>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</si>
  <si>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</si>
  <si>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</si>
  <si>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</si>
  <si>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</si>
  <si>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</si>
  <si>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</si>
  <si>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</si>
  <si>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</si>
  <si>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</si>
  <si>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</si>
  <si>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</si>
  <si>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</si>
  <si>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</si>
  <si>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</si>
  <si>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</si>
  <si>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</si>
  <si>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</si>
  <si>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</si>
  <si>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</si>
  <si>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</si>
  <si>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</si>
  <si>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</si>
  <si>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</si>
  <si>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</si>
  <si>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</si>
  <si>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</si>
  <si>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</si>
  <si>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</si>
  <si>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</si>
  <si>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</si>
  <si>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</si>
  <si>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</si>
  <si>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</si>
  <si>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</si>
  <si>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</si>
  <si>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</si>
  <si>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</si>
  <si>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</si>
  <si>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</si>
  <si>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</si>
  <si>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</si>
  <si>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</si>
  <si>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</si>
  <si>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</si>
  <si>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</si>
  <si>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</si>
  <si>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</si>
  <si>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</si>
  <si>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</si>
  <si>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</si>
  <si>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</si>
  <si>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</si>
  <si>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</si>
  <si>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</si>
  <si>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</si>
  <si>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</si>
  <si>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</si>
  <si>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</si>
  <si>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</si>
  <si>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</si>
  <si>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</si>
  <si>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</si>
  <si>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</si>
  <si>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</si>
  <si>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</si>
  <si>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</si>
  <si>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</si>
  <si>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</si>
  <si>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</si>
  <si>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</si>
  <si>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</si>
  <si>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</si>
  <si>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</si>
  <si>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</si>
  <si>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</si>
  <si>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</si>
  <si>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</si>
  <si>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</si>
  <si>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</si>
  <si>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</si>
  <si>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</si>
  <si>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</si>
  <si>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</si>
  <si>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</si>
  <si>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</si>
  <si>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Av Pedro Alvares cabral 300</t>
  </si>
  <si>
    <t>99665-000</t>
  </si>
  <si>
    <t xml:space="preserve"> CRUZALTENSE</t>
  </si>
  <si>
    <t>São Gabriel 72</t>
  </si>
  <si>
    <t>95930-000</t>
  </si>
  <si>
    <t xml:space="preserve"> CRUZEIRO DO SUL</t>
  </si>
  <si>
    <t>Ernesto Rissatto 265</t>
  </si>
  <si>
    <t>99980-000</t>
  </si>
  <si>
    <t xml:space="preserve"> DAVID CANABARRO</t>
  </si>
  <si>
    <t>Ijuí 500</t>
  </si>
  <si>
    <t>98528-000</t>
  </si>
  <si>
    <t xml:space="preserve"> DERRUBADAS</t>
  </si>
  <si>
    <t>Sto Antonio 1243</t>
  </si>
  <si>
    <t>97845-000</t>
  </si>
  <si>
    <t xml:space="preserve"> DEZESSEIS DE NOVEMBRO</t>
  </si>
  <si>
    <t>Av. Ibicui S/N</t>
  </si>
  <si>
    <t>97180-000</t>
  </si>
  <si>
    <t xml:space="preserve"> DILERMANDO DE AGUIAR</t>
  </si>
  <si>
    <t>ANEXO CRAS</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</si>
  <si>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</si>
  <si>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</si>
  <si>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</si>
  <si>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</si>
  <si>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</si>
  <si>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</si>
  <si>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</si>
  <si>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</si>
  <si>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</si>
  <si>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</si>
  <si>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</si>
  <si>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</si>
  <si>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</si>
  <si>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</si>
  <si>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</si>
  <si>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</si>
  <si>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</si>
  <si>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</si>
  <si>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</si>
  <si>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</si>
  <si>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</si>
  <si>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</si>
  <si>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</si>
  <si>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</si>
  <si>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</si>
  <si>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</si>
  <si>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</si>
  <si>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</si>
  <si>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</si>
  <si>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</si>
  <si>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</si>
  <si>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</si>
  <si>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</si>
  <si>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</si>
  <si>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</si>
  <si>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</si>
  <si>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</si>
  <si>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</si>
  <si>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</si>
  <si>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</si>
  <si>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</si>
  <si>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</si>
  <si>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</si>
  <si>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</si>
  <si>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</si>
  <si>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</si>
  <si>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</si>
  <si>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</si>
  <si>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</si>
  <si>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</si>
  <si>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</si>
  <si>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</si>
  <si>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</si>
  <si>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</si>
  <si>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</si>
  <si>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</si>
  <si>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</si>
  <si>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</si>
  <si>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</si>
  <si>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</si>
  <si>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PLANO DE AÇÃO PARA CO-FINANCIAMENTO DO GOVERNO ESTADUAL</t>
  </si>
  <si>
    <t>I - DADOS CADASTRAIS</t>
  </si>
  <si>
    <t>1 -  ÓRGÃO PROPONENTE</t>
  </si>
  <si>
    <t>UF: RS</t>
  </si>
  <si>
    <t>CNPJ:</t>
  </si>
  <si>
    <t>Endereço:</t>
  </si>
  <si>
    <t>CEP:</t>
  </si>
  <si>
    <t>Telefone:</t>
  </si>
  <si>
    <t>E-mail:</t>
  </si>
  <si>
    <t>Nome do Prefeito:</t>
  </si>
  <si>
    <t>CPF:</t>
  </si>
  <si>
    <t>Vínculo Institucional: Secretaria Municipal de Assistência Social ou Congênere.</t>
  </si>
  <si>
    <t>Ato de Criação: Lei</t>
  </si>
  <si>
    <t>Nº do Ato:</t>
  </si>
  <si>
    <t>Data da assinatura:</t>
  </si>
  <si>
    <t>Data da publicação:</t>
  </si>
  <si>
    <t>II - PREVISÃO DE ATENDIMENTO</t>
  </si>
  <si>
    <t>1. Valor total previsto a ser repassado pelo FEAS (anual):</t>
  </si>
  <si>
    <t>R$</t>
  </si>
  <si>
    <t>2. Recursos próprios a serem alocados no Fundo (anual):</t>
  </si>
  <si>
    <t>3. Total dos recursos do Fundo Municipal para o exercício: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</si>
  <si>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</si>
  <si>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</si>
  <si>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</si>
  <si>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</si>
  <si>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</si>
  <si>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</si>
  <si>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</si>
  <si>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</si>
  <si>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</si>
  <si>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</si>
  <si>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</si>
  <si>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</si>
  <si>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</si>
  <si>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</si>
  <si>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</si>
  <si>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</si>
  <si>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</si>
  <si>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</si>
  <si>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</si>
  <si>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</si>
  <si>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</si>
  <si>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</si>
  <si>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</si>
  <si>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</si>
  <si>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</si>
  <si>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</si>
  <si>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</si>
  <si>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</si>
  <si>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</si>
  <si>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</si>
  <si>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</si>
  <si>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</si>
  <si>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</si>
  <si>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</si>
  <si>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Logradouro</t>
  </si>
  <si>
    <t>Numero</t>
  </si>
  <si>
    <t>Complemento</t>
  </si>
  <si>
    <t>Bairro</t>
  </si>
  <si>
    <t>Ddd</t>
  </si>
  <si>
    <t>Fone</t>
  </si>
  <si>
    <t>CEP</t>
  </si>
  <si>
    <t>CPF</t>
  </si>
  <si>
    <t>CNPJ</t>
  </si>
  <si>
    <t>Recurso</t>
  </si>
  <si>
    <t>Cód. Projeto</t>
  </si>
  <si>
    <t>Clas. Receita</t>
  </si>
  <si>
    <t>Credor</t>
  </si>
  <si>
    <t>Precatório</t>
  </si>
  <si>
    <t>Credor Tribunal de Justiça</t>
  </si>
  <si>
    <t>CENTRO</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</si>
  <si>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</si>
  <si>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</si>
  <si>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</si>
  <si>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</si>
  <si>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</si>
  <si>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</si>
  <si>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</si>
  <si>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</si>
  <si>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</si>
  <si>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</si>
  <si>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</si>
  <si>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</si>
  <si>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</si>
  <si>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</si>
  <si>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</si>
  <si>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</si>
  <si>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</si>
  <si>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</si>
  <si>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</si>
  <si>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</si>
  <si>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</si>
  <si>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</si>
  <si>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</si>
  <si>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</si>
  <si>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</si>
  <si>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Municípios</t>
  </si>
  <si>
    <t>Índice</t>
  </si>
  <si>
    <t>Cota mínima</t>
  </si>
  <si>
    <t>Recurso de Rateio</t>
  </si>
  <si>
    <t>Recurso Total</t>
  </si>
  <si>
    <t>DDD</t>
  </si>
  <si>
    <t>FONE DA PREFEITURA</t>
  </si>
  <si>
    <t>ENDEREÇO PREFEITURA</t>
  </si>
  <si>
    <t>Rua 510, 76</t>
  </si>
  <si>
    <t>96445-000</t>
  </si>
  <si>
    <t>Rua Padre Júlio Marin, 887</t>
  </si>
  <si>
    <t>99965-000</t>
  </si>
  <si>
    <t xml:space="preserve"> AGUA SANTA</t>
  </si>
  <si>
    <t>ANEXO PREFEITURA MUNICIPAL</t>
  </si>
  <si>
    <t>Av. Tiradentes 1625</t>
  </si>
  <si>
    <t>96540-000</t>
  </si>
  <si>
    <t xml:space="preserve"> AGUDO</t>
  </si>
  <si>
    <t>98750-000</t>
  </si>
  <si>
    <t xml:space="preserve"> AJURICABA</t>
  </si>
  <si>
    <t>EDIFICIO</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</si>
  <si>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</si>
  <si>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</si>
  <si>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</si>
  <si>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</si>
  <si>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</si>
  <si>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</si>
  <si>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</si>
  <si>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</si>
  <si>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</si>
  <si>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</si>
  <si>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</si>
  <si>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</si>
  <si>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</si>
  <si>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</si>
  <si>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</si>
  <si>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</si>
  <si>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</si>
  <si>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</si>
  <si>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</si>
  <si>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</si>
  <si>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</si>
  <si>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</si>
  <si>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</si>
  <si>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</si>
  <si>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</si>
  <si>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</si>
  <si>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</si>
  <si>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</si>
  <si>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</si>
  <si>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</si>
  <si>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</si>
  <si>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</si>
  <si>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</si>
  <si>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</si>
  <si>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</si>
  <si>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</si>
  <si>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</si>
  <si>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</si>
  <si>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</si>
  <si>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</si>
  <si>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</si>
  <si>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</si>
  <si>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</si>
  <si>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</si>
  <si>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</si>
  <si>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</si>
  <si>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</si>
  <si>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</si>
  <si>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</si>
  <si>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</si>
  <si>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</si>
  <si>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</si>
  <si>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</si>
  <si>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</si>
  <si>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</si>
  <si>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</si>
  <si>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</si>
  <si>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</si>
  <si>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</si>
  <si>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</si>
  <si>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</si>
  <si>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</si>
  <si>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</si>
  <si>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</si>
  <si>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</si>
  <si>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</si>
  <si>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</si>
  <si>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</si>
  <si>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</si>
  <si>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</si>
  <si>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</si>
  <si>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</si>
  <si>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</si>
  <si>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</si>
  <si>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</si>
  <si>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</si>
  <si>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</si>
  <si>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</si>
  <si>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</si>
  <si>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</si>
  <si>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</si>
  <si>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</si>
  <si>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</si>
  <si>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</si>
  <si>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</si>
  <si>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</si>
  <si>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</si>
  <si>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</si>
  <si>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</si>
  <si>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</si>
  <si>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</si>
  <si>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</si>
  <si>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</si>
  <si>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</si>
  <si>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</si>
  <si>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</si>
  <si>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</si>
  <si>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</si>
  <si>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</si>
  <si>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</si>
  <si>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</si>
  <si>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</si>
  <si>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</si>
  <si>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</si>
  <si>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</si>
  <si>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</si>
  <si>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</si>
  <si>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</si>
  <si>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</si>
  <si>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</si>
  <si>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</si>
  <si>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</si>
  <si>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</si>
  <si>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</si>
  <si>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</si>
  <si>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</si>
  <si>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</si>
  <si>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</si>
  <si>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</si>
  <si>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</si>
  <si>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</si>
  <si>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</si>
  <si>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</si>
  <si>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</si>
  <si>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</si>
  <si>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</si>
  <si>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</si>
  <si>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</si>
  <si>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</si>
  <si>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</si>
  <si>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</si>
  <si>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</si>
  <si>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</si>
  <si>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</si>
  <si>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</si>
  <si>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</si>
  <si>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</si>
  <si>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</si>
  <si>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</si>
  <si>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</si>
  <si>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</si>
  <si>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</si>
  <si>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</si>
  <si>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</si>
  <si>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</si>
  <si>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</si>
  <si>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</si>
  <si>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</si>
  <si>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</si>
  <si>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</si>
  <si>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</si>
  <si>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</si>
  <si>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</si>
  <si>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</si>
  <si>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</si>
  <si>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</si>
  <si>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</si>
  <si>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</si>
  <si>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</si>
  <si>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</si>
  <si>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</si>
  <si>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</si>
  <si>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</si>
  <si>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</si>
  <si>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</si>
  <si>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</si>
  <si>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</si>
  <si>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</si>
  <si>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</si>
  <si>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</si>
  <si>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</si>
  <si>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</si>
  <si>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</si>
  <si>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</si>
  <si>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</si>
  <si>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</si>
  <si>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</si>
  <si>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</si>
  <si>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</si>
  <si>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</si>
  <si>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</si>
  <si>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</si>
  <si>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</si>
  <si>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</si>
  <si>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</si>
  <si>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</si>
  <si>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</si>
  <si>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</si>
  <si>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</si>
  <si>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</si>
  <si>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</si>
  <si>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</si>
  <si>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</si>
  <si>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</si>
  <si>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</si>
  <si>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</si>
  <si>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</si>
  <si>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</si>
  <si>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</si>
  <si>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</si>
  <si>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</si>
  <si>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</si>
  <si>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</si>
  <si>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</si>
  <si>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</si>
  <si>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</si>
  <si>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</si>
  <si>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</si>
  <si>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</si>
  <si>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</si>
  <si>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</si>
  <si>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</si>
  <si>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</si>
  <si>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</si>
  <si>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</si>
  <si>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</si>
  <si>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</si>
  <si>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</si>
  <si>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</si>
  <si>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</si>
  <si>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</si>
  <si>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</si>
  <si>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</si>
  <si>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</si>
  <si>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</si>
  <si>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</si>
  <si>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</si>
  <si>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</si>
  <si>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</si>
  <si>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</si>
  <si>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</si>
  <si>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</si>
  <si>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</si>
  <si>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</si>
  <si>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</si>
  <si>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</si>
  <si>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</si>
  <si>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</si>
  <si>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</si>
  <si>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</si>
  <si>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</si>
  <si>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</si>
  <si>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</si>
  <si>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</si>
  <si>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</si>
  <si>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</si>
  <si>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</si>
  <si>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</si>
  <si>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</si>
  <si>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</si>
  <si>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</si>
  <si>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</si>
  <si>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</si>
  <si>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</si>
  <si>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</si>
  <si>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</si>
  <si>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</si>
  <si>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</si>
  <si>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</si>
  <si>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</si>
  <si>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</si>
  <si>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</si>
  <si>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</si>
  <si>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</si>
  <si>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</si>
  <si>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</si>
  <si>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</si>
  <si>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</si>
  <si>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</si>
  <si>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</si>
  <si>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</si>
  <si>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</si>
  <si>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</si>
  <si>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</si>
  <si>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</si>
  <si>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</si>
  <si>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</si>
  <si>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</si>
  <si>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</si>
  <si>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</si>
  <si>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</si>
  <si>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</si>
  <si>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</si>
  <si>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</si>
  <si>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</si>
  <si>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</si>
  <si>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</si>
  <si>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</si>
  <si>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</si>
  <si>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</si>
  <si>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</si>
  <si>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</si>
  <si>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</si>
  <si>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</si>
  <si>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</si>
  <si>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</si>
  <si>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</si>
  <si>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</si>
  <si>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</si>
  <si>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</si>
  <si>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</si>
  <si>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</si>
  <si>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</si>
  <si>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</si>
  <si>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</si>
  <si>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</si>
  <si>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</si>
  <si>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</si>
  <si>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</si>
  <si>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</si>
  <si>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</si>
  <si>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</si>
  <si>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</si>
  <si>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</si>
  <si>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</si>
  <si>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</si>
  <si>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</si>
  <si>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</si>
  <si>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</si>
  <si>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</si>
  <si>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</si>
  <si>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</si>
  <si>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</si>
  <si>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</si>
  <si>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</si>
  <si>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</si>
  <si>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</si>
  <si>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</si>
  <si>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</si>
  <si>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</si>
  <si>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</si>
  <si>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</si>
  <si>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</si>
  <si>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</si>
  <si>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</si>
  <si>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</si>
  <si>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</si>
  <si>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</si>
  <si>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</si>
  <si>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</si>
  <si>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</si>
  <si>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</si>
  <si>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</si>
  <si>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</si>
  <si>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</si>
  <si>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</si>
  <si>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</si>
  <si>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</si>
  <si>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</si>
  <si>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</si>
  <si>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</si>
  <si>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</si>
  <si>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</si>
  <si>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</si>
  <si>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</si>
  <si>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</si>
  <si>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</si>
  <si>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</si>
  <si>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</si>
  <si>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</si>
  <si>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</si>
  <si>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</si>
  <si>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</si>
  <si>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</si>
  <si>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</si>
  <si>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</si>
  <si>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</si>
  <si>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</si>
  <si>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</si>
  <si>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</si>
  <si>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</si>
  <si>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</si>
  <si>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</si>
  <si>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</si>
  <si>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</si>
  <si>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</si>
  <si>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</si>
  <si>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</si>
  <si>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</si>
  <si>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</si>
  <si>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</si>
  <si>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</si>
  <si>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</si>
  <si>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</si>
  <si>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</si>
  <si>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</si>
  <si>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</si>
  <si>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</si>
  <si>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</si>
  <si>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Rua Dr. João Freitas 75</t>
  </si>
  <si>
    <t>99050-000</t>
  </si>
  <si>
    <t xml:space="preserve"> PASSO FUNDO</t>
  </si>
  <si>
    <t>PETROPOLIS</t>
  </si>
  <si>
    <t>Av. Irmãs Consolata 189</t>
  </si>
  <si>
    <t>99718-000</t>
  </si>
  <si>
    <t xml:space="preserve"> PAULO BENTO</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</si>
  <si>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</si>
  <si>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</si>
  <si>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</si>
  <si>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</si>
  <si>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</si>
  <si>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</si>
  <si>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</si>
  <si>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</si>
  <si>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</si>
  <si>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Rua Getulio Vargas 597</t>
  </si>
  <si>
    <t>98270-000</t>
  </si>
  <si>
    <t xml:space="preserve"> PEJUCARA</t>
  </si>
  <si>
    <t>Prala Coronel Pedro Osório 101</t>
  </si>
  <si>
    <t>96015-000</t>
  </si>
  <si>
    <t xml:space="preserve"> PELOTAS</t>
  </si>
  <si>
    <t>Av. Fridolino Ritter 379</t>
  </si>
  <si>
    <t>95175-000</t>
  </si>
  <si>
    <t xml:space="preserve"> PICADA CAFE</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</si>
  <si>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</si>
  <si>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</si>
  <si>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</si>
  <si>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</si>
  <si>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</si>
  <si>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</si>
  <si>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</si>
  <si>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</si>
  <si>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</si>
  <si>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</si>
  <si>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</si>
  <si>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</si>
  <si>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</si>
  <si>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</si>
  <si>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</si>
  <si>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</si>
  <si>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</si>
  <si>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</si>
  <si>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</si>
  <si>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</si>
  <si>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</si>
  <si>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</si>
  <si>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Rua Humberto de Campos 732</t>
  </si>
  <si>
    <t>98470-000</t>
  </si>
  <si>
    <t xml:space="preserve"> PLANALTO</t>
  </si>
  <si>
    <t>Av. São Pedro 1213</t>
  </si>
  <si>
    <t>95740-000</t>
  </si>
  <si>
    <t xml:space="preserve"> POCO DAS ANTAS</t>
  </si>
  <si>
    <t>Av. Julho de Maíhos 1613</t>
  </si>
  <si>
    <t>99190-000</t>
  </si>
  <si>
    <t xml:space="preserve"> PONTAO</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</si>
  <si>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</si>
  <si>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</si>
  <si>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</si>
  <si>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</si>
  <si>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</si>
  <si>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</si>
  <si>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</si>
  <si>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</si>
  <si>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</si>
  <si>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</si>
  <si>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</si>
  <si>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</si>
  <si>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</si>
  <si>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</si>
  <si>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</si>
  <si>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</si>
  <si>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</si>
  <si>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</si>
  <si>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</si>
  <si>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</si>
  <si>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</si>
  <si>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</si>
  <si>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</si>
  <si>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</si>
  <si>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</si>
  <si>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</si>
  <si>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</si>
  <si>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</si>
  <si>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</si>
  <si>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</si>
  <si>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</si>
  <si>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</si>
  <si>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</si>
  <si>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</si>
  <si>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</si>
  <si>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</si>
  <si>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</si>
  <si>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Av. Artigas 310</t>
  </si>
  <si>
    <t>97560-000</t>
  </si>
  <si>
    <t xml:space="preserve"> QUARAI</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</si>
  <si>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</si>
  <si>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</si>
  <si>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</si>
  <si>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</si>
  <si>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</si>
  <si>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</si>
  <si>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</si>
  <si>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</si>
  <si>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</si>
  <si>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</si>
  <si>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</si>
  <si>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</si>
  <si>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</si>
  <si>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</si>
  <si>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</si>
  <si>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</si>
  <si>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</si>
  <si>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</si>
  <si>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</si>
  <si>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</si>
  <si>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</si>
  <si>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</si>
  <si>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</si>
  <si>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</si>
  <si>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Praça Emancipação S/N</t>
  </si>
  <si>
    <t>95180-000</t>
  </si>
  <si>
    <t xml:space="preserve"> FARROUPILHA</t>
  </si>
  <si>
    <t>Júlio de Castilhos 609</t>
  </si>
  <si>
    <t>97220-000</t>
  </si>
  <si>
    <t xml:space="preserve"> FAXINAL DO SOTURNO</t>
  </si>
  <si>
    <t>Av. Lido Armando Oltramari 1.225</t>
  </si>
  <si>
    <t>99655-000</t>
  </si>
  <si>
    <t xml:space="preserve"> FAXINALZINHO</t>
  </si>
  <si>
    <t>ANEXO 1</t>
  </si>
  <si>
    <t>Br 386 Km 368</t>
  </si>
  <si>
    <t>95875-000</t>
  </si>
  <si>
    <t xml:space="preserve"> FAZENDA VILANOVA</t>
  </si>
  <si>
    <t>Pinheiro Machado 55</t>
  </si>
  <si>
    <t>95770-000</t>
  </si>
  <si>
    <t xml:space="preserve"> FELIZ</t>
  </si>
  <si>
    <t>EDIF PREFEITURA MUNICIPAL</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</si>
  <si>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</si>
  <si>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</si>
  <si>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</si>
  <si>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</si>
  <si>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</si>
  <si>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</si>
  <si>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</si>
  <si>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</si>
  <si>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</si>
  <si>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</si>
  <si>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</si>
  <si>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</si>
  <si>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</si>
  <si>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</si>
  <si>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</si>
  <si>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</si>
  <si>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</si>
  <si>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</si>
  <si>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</si>
  <si>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</si>
  <si>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</si>
  <si>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</si>
  <si>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</si>
  <si>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</si>
  <si>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</si>
  <si>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</si>
  <si>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</si>
  <si>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</si>
  <si>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</si>
  <si>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</si>
  <si>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</si>
  <si>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</si>
  <si>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</si>
  <si>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</si>
  <si>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</si>
  <si>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</si>
  <si>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</si>
  <si>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</si>
  <si>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</si>
  <si>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</si>
  <si>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</si>
  <si>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</si>
  <si>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</si>
  <si>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</si>
  <si>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</si>
  <si>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</si>
  <si>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</si>
  <si>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</si>
  <si>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</si>
  <si>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</si>
  <si>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</si>
  <si>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</si>
  <si>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</si>
  <si>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</si>
  <si>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</si>
  <si>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</si>
  <si>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</si>
  <si>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</si>
  <si>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</si>
  <si>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</si>
  <si>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</si>
  <si>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</si>
  <si>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</si>
  <si>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</si>
  <si>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</si>
  <si>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</si>
  <si>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</si>
  <si>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</si>
  <si>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</si>
  <si>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</si>
  <si>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</si>
  <si>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</si>
  <si>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</si>
  <si>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</si>
  <si>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</si>
  <si>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</si>
  <si>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</si>
  <si>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</si>
  <si>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</si>
  <si>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</si>
  <si>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</si>
  <si>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</si>
  <si>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</si>
  <si>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</si>
  <si>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</si>
  <si>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</si>
  <si>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</si>
  <si>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</si>
  <si>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</si>
  <si>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</si>
  <si>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</si>
  <si>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</si>
  <si>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</si>
  <si>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</si>
  <si>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</si>
  <si>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</si>
  <si>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</si>
  <si>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</si>
  <si>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</si>
  <si>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</si>
  <si>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</si>
  <si>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</si>
  <si>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</si>
  <si>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</si>
  <si>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</si>
  <si>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</si>
  <si>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</si>
  <si>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</si>
  <si>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</si>
  <si>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</si>
  <si>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</si>
  <si>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</si>
  <si>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</si>
  <si>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</si>
  <si>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</si>
  <si>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</si>
  <si>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</si>
  <si>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</si>
  <si>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</si>
  <si>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</si>
  <si>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</si>
  <si>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</si>
  <si>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</si>
  <si>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</si>
  <si>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</si>
  <si>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</si>
  <si>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</si>
  <si>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</si>
  <si>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</si>
  <si>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</si>
  <si>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</si>
  <si>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</si>
  <si>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</si>
  <si>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</si>
  <si>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</si>
  <si>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</si>
  <si>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Rua Garibaldi 644</t>
  </si>
  <si>
    <t>98450-000</t>
  </si>
  <si>
    <t xml:space="preserve"> VICENTE DUTRA</t>
  </si>
  <si>
    <t>Av.João Amann 690</t>
  </si>
  <si>
    <t>99350-000</t>
  </si>
  <si>
    <t xml:space="preserve"> VICTOR GRAEFF</t>
  </si>
  <si>
    <t>Rua Fabiano Ferreto 200</t>
  </si>
  <si>
    <t>95334-000</t>
  </si>
  <si>
    <t xml:space="preserve"> VILA FLORES</t>
  </si>
  <si>
    <t>ANEXO SALAO PAROQUIAL</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</si>
  <si>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</si>
  <si>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</si>
  <si>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</si>
  <si>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</si>
  <si>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</si>
  <si>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</si>
  <si>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</si>
  <si>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</si>
  <si>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</si>
  <si>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</si>
  <si>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</si>
  <si>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</si>
  <si>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</si>
  <si>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</si>
  <si>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</si>
  <si>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</si>
  <si>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</si>
  <si>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</si>
  <si>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</si>
  <si>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</si>
  <si>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</si>
  <si>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</si>
  <si>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</si>
  <si>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</si>
  <si>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</si>
  <si>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</si>
  <si>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</si>
  <si>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Rua Rio Jacuí, 854</t>
  </si>
  <si>
    <t>95588-000</t>
  </si>
  <si>
    <t xml:space="preserve"> XANGRI-LA</t>
  </si>
  <si>
    <t>ANEXO SECRETARIA DA SAUDE</t>
  </si>
  <si>
    <t xml:space="preserve">ESCOLHA SEU MUNICÍPIO </t>
  </si>
  <si>
    <t>1. IDENTIFICAÇÃO</t>
  </si>
  <si>
    <t>1.1 – Prefeitura Municipal</t>
  </si>
  <si>
    <t>1.2 - Órgão Gestor da Assistência Social</t>
  </si>
  <si>
    <t>1.3 – Fundo Municipal de Assistência Social</t>
  </si>
  <si>
    <t>1.4 - Conselho Municipal de Assistência Social</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</si>
  <si>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</si>
  <si>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</si>
  <si>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</si>
  <si>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</si>
  <si>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</si>
  <si>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</si>
  <si>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</si>
  <si>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</si>
  <si>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</si>
  <si>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</si>
  <si>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</si>
  <si>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</si>
  <si>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</si>
  <si>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</si>
  <si>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</si>
  <si>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</si>
  <si>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</si>
  <si>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</si>
  <si>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</si>
  <si>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</si>
  <si>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</si>
  <si>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</si>
  <si>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</si>
  <si>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</si>
  <si>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</si>
  <si>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</si>
  <si>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</si>
  <si>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</si>
  <si>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</si>
  <si>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</si>
  <si>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</si>
  <si>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</si>
  <si>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</si>
  <si>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</si>
  <si>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</si>
  <si>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</si>
  <si>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</si>
  <si>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</si>
  <si>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</si>
  <si>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</si>
  <si>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</si>
  <si>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</si>
  <si>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</si>
  <si>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</si>
  <si>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</si>
  <si>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</si>
  <si>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</si>
  <si>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</si>
  <si>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</si>
  <si>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</si>
  <si>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</si>
  <si>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</si>
  <si>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</si>
  <si>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</si>
  <si>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</si>
  <si>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</si>
  <si>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</si>
  <si>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</si>
  <si>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</si>
  <si>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</si>
  <si>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</si>
  <si>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</si>
  <si>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</si>
  <si>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</si>
  <si>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</si>
  <si>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</si>
  <si>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</si>
  <si>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</si>
  <si>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</si>
  <si>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</si>
  <si>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</si>
  <si>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</si>
  <si>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</si>
  <si>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</si>
  <si>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</si>
  <si>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</si>
  <si>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</si>
  <si>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</si>
  <si>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</si>
  <si>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</si>
  <si>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</si>
  <si>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</si>
  <si>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</si>
  <si>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</si>
  <si>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</si>
  <si>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</si>
  <si>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</si>
  <si>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</si>
  <si>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</si>
  <si>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</si>
  <si>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</si>
  <si>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</si>
  <si>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</si>
  <si>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</si>
  <si>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</si>
  <si>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</si>
  <si>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</si>
  <si>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</si>
  <si>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</si>
  <si>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</si>
  <si>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</si>
  <si>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</si>
  <si>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</si>
  <si>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</si>
  <si>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</si>
  <si>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</si>
  <si>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</si>
  <si>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</si>
  <si>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</si>
  <si>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Rendimentos</t>
  </si>
  <si>
    <t>Valor do repasse</t>
  </si>
  <si>
    <t>REPASSE COM RENDIMENTOS</t>
  </si>
  <si>
    <t xml:space="preserve">SALDO </t>
  </si>
  <si>
    <t xml:space="preserve">         a) (existe rede de média no município? caso contrário como o município trabalha com as questões da média Complexidade)</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</si>
  <si>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</si>
  <si>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</si>
  <si>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</si>
  <si>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</si>
  <si>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</si>
  <si>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</si>
  <si>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</si>
  <si>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</si>
  <si>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</si>
  <si>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</si>
  <si>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</si>
  <si>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</si>
  <si>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</si>
  <si>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</si>
  <si>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</si>
  <si>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</si>
  <si>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</si>
  <si>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</si>
  <si>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</si>
  <si>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</si>
  <si>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</si>
  <si>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</si>
  <si>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</si>
  <si>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</si>
  <si>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</si>
  <si>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</si>
  <si>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</si>
  <si>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</si>
  <si>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</si>
  <si>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</si>
  <si>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</si>
  <si>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</si>
  <si>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</si>
  <si>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</si>
  <si>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</si>
  <si>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</si>
  <si>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</si>
  <si>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</si>
  <si>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</si>
  <si>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</si>
  <si>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</si>
  <si>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</si>
  <si>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</si>
  <si>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</si>
  <si>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</si>
  <si>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</si>
  <si>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</si>
  <si>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</si>
  <si>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</si>
  <si>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</si>
  <si>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</si>
  <si>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</si>
  <si>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</si>
  <si>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</si>
  <si>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</si>
  <si>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</si>
  <si>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</si>
  <si>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</si>
  <si>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</si>
  <si>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</si>
  <si>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</si>
  <si>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</si>
  <si>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</si>
  <si>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</si>
  <si>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</si>
  <si>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</si>
  <si>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</si>
  <si>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</si>
  <si>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</si>
  <si>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</si>
  <si>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</si>
  <si>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</si>
  <si>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</si>
  <si>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</si>
  <si>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</si>
  <si>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</si>
  <si>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</si>
  <si>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</si>
  <si>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</si>
  <si>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</si>
  <si>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</si>
  <si>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</si>
  <si>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</si>
  <si>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</si>
  <si>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</si>
  <si>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</si>
  <si>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</si>
  <si>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</si>
  <si>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</si>
  <si>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</si>
  <si>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</si>
  <si>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</si>
  <si>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</si>
  <si>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</si>
  <si>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</si>
  <si>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</si>
  <si>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</si>
  <si>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</si>
  <si>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</si>
  <si>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</si>
  <si>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</si>
  <si>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</si>
  <si>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</si>
  <si>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</si>
  <si>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</si>
  <si>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</si>
  <si>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</si>
  <si>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</si>
  <si>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</si>
  <si>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</si>
  <si>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</si>
  <si>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</si>
  <si>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</si>
  <si>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</si>
  <si>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</si>
  <si>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</si>
  <si>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</si>
  <si>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</si>
  <si>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</si>
  <si>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</si>
  <si>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</si>
  <si>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</si>
  <si>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</si>
  <si>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</si>
  <si>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</si>
  <si>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</si>
  <si>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</si>
  <si>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</si>
  <si>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</si>
  <si>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</si>
  <si>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</si>
  <si>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</si>
  <si>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</si>
  <si>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</si>
  <si>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</si>
  <si>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</si>
  <si>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</si>
  <si>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</si>
  <si>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</si>
  <si>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</si>
  <si>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</si>
  <si>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</si>
  <si>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</si>
  <si>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</si>
  <si>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</si>
  <si>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</si>
  <si>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</si>
  <si>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</si>
  <si>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</si>
  <si>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</si>
  <si>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</si>
  <si>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</si>
  <si>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</si>
  <si>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</si>
  <si>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</si>
  <si>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</si>
  <si>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</si>
  <si>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</si>
  <si>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</si>
  <si>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</si>
  <si>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</si>
  <si>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</si>
  <si>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</si>
  <si>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</si>
  <si>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</si>
  <si>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</si>
  <si>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</si>
  <si>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</si>
  <si>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</si>
  <si>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</si>
  <si>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</si>
  <si>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</si>
  <si>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</si>
  <si>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</si>
  <si>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</si>
  <si>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</si>
  <si>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</si>
  <si>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</si>
  <si>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</si>
  <si>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</si>
  <si>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</si>
  <si>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</si>
  <si>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</si>
  <si>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</si>
  <si>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</si>
  <si>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</si>
  <si>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</si>
  <si>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</si>
  <si>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</si>
  <si>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</si>
  <si>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</si>
  <si>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</si>
  <si>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</si>
  <si>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</si>
  <si>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</si>
  <si>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</si>
  <si>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</si>
  <si>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</si>
  <si>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</si>
  <si>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</si>
  <si>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</si>
  <si>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</si>
  <si>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</si>
  <si>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</si>
  <si>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</si>
  <si>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</si>
  <si>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</si>
  <si>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</si>
  <si>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</si>
  <si>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</si>
  <si>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</si>
  <si>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</si>
  <si>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</si>
  <si>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</si>
  <si>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</si>
  <si>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</si>
  <si>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</si>
  <si>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</si>
  <si>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</si>
  <si>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</si>
  <si>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</si>
  <si>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</si>
  <si>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</si>
  <si>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</si>
  <si>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</si>
  <si>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</si>
  <si>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</si>
  <si>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</si>
  <si>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</si>
  <si>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</si>
  <si>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</si>
  <si>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</si>
  <si>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</si>
  <si>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</si>
  <si>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</si>
  <si>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</si>
  <si>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</si>
  <si>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</si>
  <si>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</si>
  <si>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</si>
  <si>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</si>
  <si>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</si>
  <si>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</si>
  <si>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</si>
  <si>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</si>
  <si>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</si>
  <si>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</si>
  <si>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</si>
  <si>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</si>
  <si>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</si>
  <si>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</si>
  <si>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</si>
  <si>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</si>
  <si>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</si>
  <si>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</si>
  <si>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</si>
  <si>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</si>
  <si>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</si>
  <si>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</si>
  <si>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</si>
  <si>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</si>
  <si>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</si>
  <si>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</si>
  <si>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</si>
  <si>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</si>
  <si>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</si>
  <si>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</si>
  <si>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</si>
  <si>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</si>
  <si>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</si>
  <si>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</si>
  <si>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</si>
  <si>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</si>
  <si>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</si>
  <si>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</si>
  <si>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</si>
  <si>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</si>
  <si>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</si>
  <si>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</si>
  <si>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</si>
  <si>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</si>
  <si>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</si>
  <si>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</si>
  <si>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</si>
  <si>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</si>
  <si>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</si>
  <si>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</si>
  <si>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</si>
  <si>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</si>
  <si>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</si>
  <si>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</si>
  <si>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</si>
  <si>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</si>
  <si>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</si>
  <si>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</si>
  <si>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</si>
  <si>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</si>
  <si>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</si>
  <si>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</si>
  <si>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</si>
  <si>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</si>
  <si>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</si>
  <si>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</si>
  <si>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</si>
  <si>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</si>
  <si>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</si>
  <si>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</si>
  <si>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</si>
  <si>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</si>
  <si>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</si>
  <si>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</si>
  <si>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</si>
  <si>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</si>
  <si>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</si>
  <si>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</si>
  <si>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</si>
  <si>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</si>
  <si>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</si>
  <si>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</si>
  <si>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</si>
  <si>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</si>
  <si>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</si>
  <si>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</si>
  <si>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</si>
  <si>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</si>
  <si>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</si>
  <si>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</si>
  <si>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</si>
  <si>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</si>
  <si>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</si>
  <si>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</si>
  <si>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</si>
  <si>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</si>
  <si>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</si>
  <si>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</si>
  <si>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</si>
  <si>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</si>
  <si>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</si>
  <si>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</si>
  <si>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</si>
  <si>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</si>
  <si>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</si>
  <si>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</si>
  <si>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</si>
  <si>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</si>
  <si>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</si>
  <si>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</si>
  <si>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</si>
  <si>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</si>
  <si>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</si>
  <si>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</si>
  <si>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</si>
  <si>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</si>
  <si>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</si>
  <si>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</si>
  <si>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</si>
  <si>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</si>
  <si>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</si>
  <si>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</si>
  <si>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</si>
  <si>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</si>
  <si>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</si>
  <si>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</si>
  <si>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</si>
  <si>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</si>
  <si>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</si>
  <si>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</si>
  <si>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</si>
  <si>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</si>
  <si>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</si>
  <si>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</si>
  <si>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</si>
  <si>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</si>
  <si>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</si>
  <si>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</si>
  <si>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</si>
  <si>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</si>
  <si>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</si>
  <si>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</si>
  <si>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</si>
  <si>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</si>
  <si>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</si>
  <si>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</si>
  <si>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</si>
  <si>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</si>
  <si>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</si>
  <si>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</si>
  <si>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</si>
  <si>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</si>
  <si>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</si>
  <si>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</si>
  <si>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</si>
  <si>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</si>
  <si>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</si>
  <si>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</si>
  <si>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</si>
  <si>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</si>
  <si>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</si>
  <si>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</si>
  <si>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</si>
  <si>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</si>
  <si>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</si>
  <si>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</si>
  <si>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</si>
  <si>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</si>
  <si>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</si>
  <si>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</si>
  <si>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</si>
  <si>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</si>
  <si>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</si>
  <si>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</si>
  <si>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</si>
  <si>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</si>
  <si>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</si>
  <si>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</si>
  <si>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</si>
  <si>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</si>
  <si>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</si>
  <si>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</si>
  <si>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</si>
  <si>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</si>
  <si>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</si>
  <si>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</si>
  <si>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</si>
  <si>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</si>
  <si>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</si>
  <si>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</si>
  <si>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</si>
  <si>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</si>
  <si>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</si>
  <si>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</si>
  <si>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</si>
  <si>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</si>
  <si>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</si>
  <si>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</si>
  <si>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</si>
  <si>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</si>
  <si>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</si>
  <si>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</si>
  <si>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</si>
  <si>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</si>
  <si>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</si>
  <si>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</si>
  <si>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</si>
  <si>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</si>
  <si>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</si>
  <si>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</si>
  <si>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</si>
  <si>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</si>
  <si>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</si>
  <si>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</si>
  <si>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</si>
  <si>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</si>
  <si>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</si>
  <si>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</si>
  <si>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</si>
  <si>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</si>
  <si>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</si>
  <si>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</si>
  <si>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</si>
  <si>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</si>
  <si>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</si>
  <si>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</si>
  <si>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</si>
  <si>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</si>
  <si>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</si>
  <si>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</si>
  <si>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</si>
  <si>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</si>
  <si>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</si>
  <si>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</si>
  <si>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</si>
  <si>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</si>
  <si>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</si>
  <si>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</si>
  <si>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</si>
  <si>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</si>
  <si>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</si>
  <si>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</si>
  <si>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</si>
  <si>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</si>
  <si>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</si>
  <si>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</si>
  <si>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</si>
  <si>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</si>
  <si>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</si>
  <si>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</si>
  <si>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</si>
  <si>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</si>
  <si>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</si>
  <si>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</si>
  <si>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</si>
  <si>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</si>
  <si>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</si>
  <si>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</si>
  <si>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</si>
  <si>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</si>
  <si>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</si>
  <si>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</si>
  <si>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</si>
  <si>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</si>
  <si>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</si>
  <si>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</si>
  <si>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</si>
  <si>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</si>
  <si>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</si>
  <si>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</si>
  <si>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</si>
  <si>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</si>
  <si>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</si>
  <si>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</si>
  <si>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</si>
  <si>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</si>
  <si>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</si>
  <si>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</si>
  <si>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</si>
  <si>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</si>
  <si>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DIRETRIZ: É vedado o pagamento de pessoal.</t>
  </si>
  <si>
    <t>2 -  DADOS DO RESPONSÁVEL</t>
  </si>
  <si>
    <t>3 - FUNDO MUNICIPAL DE ASSISTÊNCIA SOCIAL</t>
  </si>
  <si>
    <t>4 - CONSELHO MUNICIPAL DE ASSISTÊNCIA SOCIAL</t>
  </si>
  <si>
    <t>5 - PISO DE PROTEÇÃO BÁSICA</t>
  </si>
  <si>
    <t>6 - PARÂMETROS PARA IDENTIFICAÇÃO DA META FÍSICA</t>
  </si>
  <si>
    <t>7 - MACRO AÇÕES ONDE SERÃO APLICADOS OS RECURSOS</t>
  </si>
  <si>
    <t>8 - PREVISÃO DE FINANCIAMENTO</t>
  </si>
  <si>
    <t>SECRETARIA DO TRABALHO E ASSISTÊNCIA SOCIAL - STAS</t>
  </si>
  <si>
    <t>DEPARTAMENTO ASSISTÊNCIA SOCIAL - DAS</t>
  </si>
  <si>
    <t>População 2019</t>
  </si>
  <si>
    <t>Percentual de Rateio(aux)</t>
  </si>
  <si>
    <t>Percentual Rateio</t>
  </si>
  <si>
    <t>Benefício Eventual</t>
  </si>
  <si>
    <t>Recurso por Critério</t>
  </si>
  <si>
    <t>MARCUS VINÍCIUS GODOY DE AGUIAR</t>
  </si>
  <si>
    <t xml:space="preserve">	EDUARDO PICOLOTTO</t>
  </si>
  <si>
    <t>LUIS HENRIQUE KITTEL</t>
  </si>
  <si>
    <t xml:space="preserve">	IVAN CHAGAS</t>
  </si>
  <si>
    <t>ELMO ANASTACIO DULLIUS</t>
  </si>
  <si>
    <t>MÁRCIO FONSECA DO AMARAL</t>
  </si>
  <si>
    <t>TERESINHA MARCZEWSKI ZAVASKI</t>
  </si>
  <si>
    <t>ADIR GIACOMINI</t>
  </si>
  <si>
    <t>VALDIR JOSÉ ZASSO</t>
  </si>
  <si>
    <t xml:space="preserve">	AVELINO SALVADORI</t>
  </si>
  <si>
    <t>ROBES SCHNEIDER</t>
  </si>
  <si>
    <t>JOSÉ ARNO APPOLO DO AMARAL</t>
  </si>
  <si>
    <t>NATANIEL SATIRO DO VAL CANDIA</t>
  </si>
  <si>
    <t>JADIR JOSÉ KOVALESKI</t>
  </si>
  <si>
    <t>SERGIO CARLOS MORETTI</t>
  </si>
  <si>
    <t>FRANCISCO DAVID FRIGHETTO</t>
  </si>
  <si>
    <t>ROBERTO JOSÉ DALLE MOLLE</t>
  </si>
  <si>
    <t>JARDEL MAGALHÃES CARDOSO</t>
  </si>
  <si>
    <t>FLAVIO LUIZ FOSS</t>
  </si>
  <si>
    <t>GILBERTO LUIZ HENDGES</t>
  </si>
  <si>
    <t>DANILO JOSÉ BRUXEL</t>
  </si>
  <si>
    <t>RUI CARLOS PETER</t>
  </si>
  <si>
    <t>AFFONSO FLAVIO ANGST</t>
  </si>
  <si>
    <t>MARCIANO RAVANELLO</t>
  </si>
  <si>
    <t>JOSÉ CARLOS GARCIA DE AZEREDO</t>
  </si>
  <si>
    <t>IVAN ANTONIO GUEVARA LOPEZ</t>
  </si>
  <si>
    <t xml:space="preserve">	JAIME TALIETTI BORSATTO</t>
  </si>
  <si>
    <t>DARCI SALLET</t>
  </si>
  <si>
    <t>ANTONIO JORGE SLUSSAREK</t>
  </si>
  <si>
    <t>DIVALDO VIEIRA LARA</t>
  </si>
  <si>
    <t>MÁRCIA ROSANE TEDESCO DE OLIVEIRA</t>
  </si>
  <si>
    <t>JEFFERSON SCHUSTER BORN</t>
  </si>
  <si>
    <t>VLADIMIR LUIZ FARINA</t>
  </si>
  <si>
    <t>ELOMAR ROCHA KOLOGESKI</t>
  </si>
  <si>
    <t>RODRIGO LOCATELLI TISOTT</t>
  </si>
  <si>
    <t>MAHER JABER MAHMUD</t>
  </si>
  <si>
    <t>JAIR MACHADO</t>
  </si>
  <si>
    <t>MARCELO ARRUDA</t>
  </si>
  <si>
    <t>MARCOS ANDRE PIAIA</t>
  </si>
  <si>
    <t>ALDIR ZANELLA DA SILVA</t>
  </si>
  <si>
    <t>ADÃO REGINEI DOS SANTOS CAMARGO </t>
  </si>
  <si>
    <t>NILTON JOSE VALENTINI</t>
  </si>
  <si>
    <t>DIOGO SEGABINAZZI SIQUEIRA</t>
  </si>
  <si>
    <t>RUDILBERTO SOARES LANDESFELDT</t>
  </si>
  <si>
    <t>JOÃO RUDINEI SEHNEM</t>
  </si>
  <si>
    <t>JOÃO PAULO BELTRÃO DOS SANTOS</t>
  </si>
  <si>
    <t>CLEBER TRENHAGO</t>
  </si>
  <si>
    <t>ROBERTO MARTIM SCHAEFFER</t>
  </si>
  <si>
    <t>LUCILA MAGGI MORAIS CUNHA</t>
  </si>
  <si>
    <t>FÁBIO PERSCH</t>
  </si>
  <si>
    <t>ARMINDO DAVID HEINLE</t>
  </si>
  <si>
    <t>EDMILSON BUSATTO</t>
  </si>
  <si>
    <t>JOCEMAR BARBON</t>
  </si>
  <si>
    <t>JOSÉ MOACIR FABRÍCIO DUTRA</t>
  </si>
  <si>
    <t>RENATO LUIS CASAGRANDE</t>
  </si>
  <si>
    <t xml:space="preserve">	LUIS CARLOS BALESTRIN</t>
  </si>
  <si>
    <t>CLAURO JOSIR DE CARVALHO</t>
  </si>
  <si>
    <t>DANIEL PEREIRA ALMEIDA</t>
  </si>
  <si>
    <t>GIOVANI AMESTOY DA SILVA</t>
  </si>
  <si>
    <t xml:space="preserve">	ANA PAULA MENDES MACHADO DELOLMO</t>
  </si>
  <si>
    <t>JOSÉ OTÁVIO GERMANO</t>
  </si>
  <si>
    <t>VOLMIR JOSÉ MIKI BREIER</t>
  </si>
  <si>
    <t>LUIZ ANGELO DEON</t>
  </si>
  <si>
    <t>AMAURI PIRES DA SILVA</t>
  </si>
  <si>
    <t>DANIEL COELHO DOS SANTOS</t>
  </si>
  <si>
    <t>IVO DE LIMA FERREIRA</t>
  </si>
  <si>
    <t xml:space="preserve">	JEANICE DE FREITAS FERNANDES</t>
  </si>
  <si>
    <t>IVAN DO AMARAL BORGES</t>
  </si>
  <si>
    <t>MOACIR ZANOTTO</t>
  </si>
  <si>
    <t xml:space="preserve">	CARLOS JUSTEN</t>
  </si>
  <si>
    <t xml:space="preserve">	PAULO SERGIO BATTISTI</t>
  </si>
  <si>
    <t>LUCIANO LIBORIO BAPTISTA ORSI</t>
  </si>
  <si>
    <t>PEDRO DOS SANTOS</t>
  </si>
  <si>
    <t>CLEONICE PASQUALOTTO DA PAIXÃO TOLEDO</t>
  </si>
  <si>
    <t>NESTOR RUBEM ELLWANGER</t>
  </si>
  <si>
    <t>VALDI LUIS GOLDSCHMIDT</t>
  </si>
  <si>
    <t>LUIS CARLOS FOLADOR</t>
  </si>
  <si>
    <t>CONSTANTINO ORSOLIN</t>
  </si>
  <si>
    <t>MARCUS VINICIUS MULLER PEGORARO</t>
  </si>
  <si>
    <t>JAIRO JORGE DA SILVA</t>
  </si>
  <si>
    <t>PAULO CÉSAR BERGMANN</t>
  </si>
  <si>
    <t>FELIPPE JUNIOR RIETH</t>
  </si>
  <si>
    <t>AMAURI MAGNUS GERMANO- ANULADO SUB JUDICE</t>
  </si>
  <si>
    <t>OSVALDO FRONER</t>
  </si>
  <si>
    <t>VILMAR MOTTA SCHMITT</t>
  </si>
  <si>
    <t>JOSÉ ALFREDO MACHADO</t>
  </si>
  <si>
    <t>JARI HUNHOFF</t>
  </si>
  <si>
    <t>LEANDRO MONTEIRO DOS SANTOS</t>
  </si>
  <si>
    <t>MAGDIEL DOS SANTOS SILVA</t>
  </si>
  <si>
    <t>MILTON SCHMITZ</t>
  </si>
  <si>
    <t>EVERSON KIRCH</t>
  </si>
  <si>
    <t>LUIZ ZELINSKI</t>
  </si>
  <si>
    <t xml:space="preserve">	ARI DOMINGOS CAOVILLA</t>
  </si>
  <si>
    <t>LEO CESAR TESSARO</t>
  </si>
  <si>
    <t>JOELSON ANTÔNIO BARONI</t>
  </si>
  <si>
    <t>ADILÓ ANGELO DIDOMENICO</t>
  </si>
  <si>
    <t>GENOIR MARCOS FLOREK</t>
  </si>
  <si>
    <t>DOUGLAS RODRIGUES DA SILVEIRA</t>
  </si>
  <si>
    <t xml:space="preserve">	EDSON JOEL LAWALL</t>
  </si>
  <si>
    <t>VALMOR JOSE CAPELETTI</t>
  </si>
  <si>
    <t>GILMAR JOÃO ALBA</t>
  </si>
  <si>
    <t xml:space="preserve">	PAULO CÉSAR KIPPER DE ALMEIDA</t>
  </si>
  <si>
    <t>GELSON MIGUEL SCHERER</t>
  </si>
  <si>
    <t>RICARDO MACHADO VARGAS</t>
  </si>
  <si>
    <t>VALDESIO ROQUE DELLA BETTA</t>
  </si>
  <si>
    <t>EDER LUIS BOTH</t>
  </si>
  <si>
    <t>MARCO ANTÔNIO VASQUES RODRIGUES BARBOSA</t>
  </si>
  <si>
    <t>JOEL SANTOS SUBDA</t>
  </si>
  <si>
    <t>ALEXSANDRO CONTINI DE OLIVEIRA</t>
  </si>
  <si>
    <t>ODACIR BOAVENTURA MANHABOSCO DE MELLO</t>
  </si>
  <si>
    <t>SANDRO RANIERI HERRMANN</t>
  </si>
  <si>
    <t>CELSO GOBBI</t>
  </si>
  <si>
    <t>VALMIR LAND</t>
  </si>
  <si>
    <t>FIDELVINO MENEGAZZO</t>
  </si>
  <si>
    <t>JOCIMAR VALER</t>
  </si>
  <si>
    <t>VALOIR CHAPUIS</t>
  </si>
  <si>
    <t>EDISON OSVALDO ARNT</t>
  </si>
  <si>
    <t>JURANDIR DA SILVA</t>
  </si>
  <si>
    <t>LUCIANO CONTINI</t>
  </si>
  <si>
    <t>IVELTON MATEUS ZARDO</t>
  </si>
  <si>
    <t>ILDO JOSÉ ORTH</t>
  </si>
  <si>
    <t>MARCO AURELIO NEDEL</t>
  </si>
  <si>
    <t>MARCELO LUIS KROLOW</t>
  </si>
  <si>
    <t>OTELMO REIS DA SILVA</t>
  </si>
  <si>
    <t>PAULA RUBIN FACCO LIBRELOTTO</t>
  </si>
  <si>
    <t xml:space="preserve">	JOAREZ LUIS SANDRI</t>
  </si>
  <si>
    <t>JOÃO HENRIQUE DULLIUS</t>
  </si>
  <si>
    <t xml:space="preserve">	LAURO ANTONIO BENEDETTI</t>
  </si>
  <si>
    <t>ALAIR CEMIN</t>
  </si>
  <si>
    <t xml:space="preserve">	JOHNNI RAMÃO LOMBALDO BOCACIO</t>
  </si>
  <si>
    <t>JOSÉ CLAITON SAUZEM ILHA</t>
  </si>
  <si>
    <t>JERRI ADRIANI MENEGHETTI</t>
  </si>
  <si>
    <t>MAURO PROCOPIO FORTES DE QUADROS</t>
  </si>
  <si>
    <t>TIAGO GRANDO</t>
  </si>
  <si>
    <t>CLENIO BOEIRA DA SILVA</t>
  </si>
  <si>
    <t>MÁRIO AUGUSTO DE FREIRE GONÇALVES</t>
  </si>
  <si>
    <t>ALEXANDRE MODEL EVALDT</t>
  </si>
  <si>
    <t xml:space="preserve">	OLAVO JOSE CASSOL</t>
  </si>
  <si>
    <t>MARINO JOSÉ POLLO</t>
  </si>
  <si>
    <t xml:space="preserve">	ALVARO JOSE GIACOBBO</t>
  </si>
  <si>
    <t>ERNANI DE FREITAS GONÇALVES</t>
  </si>
  <si>
    <t>ADROALDO CONZATTI</t>
  </si>
  <si>
    <t xml:space="preserve">	BENITO FONSECA PASCHOAL</t>
  </si>
  <si>
    <t>DIEGO MARTINELLI BERGAMASCHI</t>
  </si>
  <si>
    <t>JAIRO PAULO LEYTER</t>
  </si>
  <si>
    <t xml:space="preserve">	JOSE PAULO MENEGHINE</t>
  </si>
  <si>
    <t>VALMOR JOSÉ TOMELERO</t>
  </si>
  <si>
    <t xml:space="preserve">	PAULO ALFREDO POLIS</t>
  </si>
  <si>
    <t xml:space="preserve">	RENATO BECKER</t>
  </si>
  <si>
    <t xml:space="preserve">	SUZINEI SCHINEIDER</t>
  </si>
  <si>
    <t>LEONIR KOCHE</t>
  </si>
  <si>
    <t xml:space="preserve">	JOÃO HERMENEGILDO PEREIRA</t>
  </si>
  <si>
    <t>MOISES ALFREDO LEDUR</t>
  </si>
  <si>
    <t>DOUGLAS FONTANA</t>
  </si>
  <si>
    <t>GEVERSON ZIMMERMANN</t>
  </si>
  <si>
    <t>DIEGO WILLIAN FRANCISCO</t>
  </si>
  <si>
    <t>LEONARDO DUARTE PASCOAL</t>
  </si>
  <si>
    <t xml:space="preserve">	ELMAR ANDRÉ SCHNEIDER</t>
  </si>
  <si>
    <t>ALEXANDER CASTILHOS</t>
  </si>
  <si>
    <t>JAIME DIONIR ZWEIGLE</t>
  </si>
  <si>
    <t xml:space="preserve">	NELTON CARLOS CONTE</t>
  </si>
  <si>
    <t xml:space="preserve">	FABIANO FELTRIN</t>
  </si>
  <si>
    <t>CLÓVIS ALBERTO MONTAGNER</t>
  </si>
  <si>
    <t xml:space="preserve">	JAMES AYRES TORRES</t>
  </si>
  <si>
    <t>AMARILDO LUIS DA SILVA</t>
  </si>
  <si>
    <t xml:space="preserve">	CLÓVIS FREIBERGER JUNIOR	</t>
  </si>
  <si>
    <t xml:space="preserve">	CESAR ULIAN</t>
  </si>
  <si>
    <t>ORLEI GIARETTA</t>
  </si>
  <si>
    <t>LUIZ ARMANDO TAFFAREL</t>
  </si>
  <si>
    <t>JOCELVIO GONÇALVES CARDOSO</t>
  </si>
  <si>
    <t>PAULO JOSÉ GRUNEWALD</t>
  </si>
  <si>
    <t>MARCIA ROSSATTO FREDI</t>
  </si>
  <si>
    <t>JOSÉ ALBERTO PANOSSO</t>
  </si>
  <si>
    <t>ALEX CARNIEL</t>
  </si>
  <si>
    <t>ROLAND SCHATZ</t>
  </si>
  <si>
    <t>LEANDRO MÁRCIO PUTON</t>
  </si>
  <si>
    <t>HELTON HOLZ BARRETO</t>
  </si>
  <si>
    <t>ALCENIR DALMAGO</t>
  </si>
  <si>
    <t>MAURICIO SOLIGO</t>
  </si>
  <si>
    <t>RUBEN WEIMER</t>
  </si>
  <si>
    <t>PAULO JOSÉ SILVEIRA CORRÊA</t>
  </si>
  <si>
    <t xml:space="preserve">	NESTOR TISSOT</t>
  </si>
  <si>
    <t>ARTUR CEREZA</t>
  </si>
  <si>
    <t xml:space="preserve">	JOSE MARCELO LAUFER</t>
  </si>
  <si>
    <t>LUIZ ARIANO ZAFFALON</t>
  </si>
  <si>
    <t>DIEGO VENDRAMIN</t>
  </si>
  <si>
    <t>MARCELO SOARES REINALDO</t>
  </si>
  <si>
    <t>VALDIR CARLOS FABRIS</t>
  </si>
  <si>
    <t>JERONIMO JASKULSKI</t>
  </si>
  <si>
    <t xml:space="preserve">	ERNANI JOSÉ FORNECK</t>
  </si>
  <si>
    <t xml:space="preserve">	ILDO ROBERTO LEMOS SALLABERRY</t>
  </si>
  <si>
    <t xml:space="preserve">	NAZARIO RUBI KUENTZER</t>
  </si>
  <si>
    <t xml:space="preserve">	JONES JEHN DA CUNHA</t>
  </si>
  <si>
    <t>CARLOS RENATO TEIXEIRA MACHADO</t>
  </si>
  <si>
    <t xml:space="preserve">	PAULO ANTONIO SCHWADE</t>
  </si>
  <si>
    <t>VALMOR NERI MATTANA</t>
  </si>
  <si>
    <t xml:space="preserve">	ULISSES CECCHIN</t>
  </si>
  <si>
    <t xml:space="preserve">	DOUGLAS ROSSONI</t>
  </si>
  <si>
    <t xml:space="preserve">	JOSE NICOLODI PROVENCI</t>
  </si>
  <si>
    <t>ABEL GRAVE</t>
  </si>
  <si>
    <t xml:space="preserve">	LEANDRO MARCIANO HORLLE</t>
  </si>
  <si>
    <t>ANDREI COSSETIN SCZMANSKI</t>
  </si>
  <si>
    <t>EDMAR PEDRO ROVADOSCHI</t>
  </si>
  <si>
    <t xml:space="preserve">	LUIS HENRIQUE VEDOVATO</t>
  </si>
  <si>
    <t xml:space="preserve">	GERMANO STEVENS</t>
  </si>
  <si>
    <t>JOÃO EDÉCIO GRAEF</t>
  </si>
  <si>
    <t>EVERALDO BUENO ROLIM</t>
  </si>
  <si>
    <t>CASSIANO DE ZORZI CAON</t>
  </si>
  <si>
    <t xml:space="preserve">	MARCO ANTONIO SANA</t>
  </si>
  <si>
    <t>ANTÔNIO VILSON BERNARDI</t>
  </si>
  <si>
    <t>SILVIO WEBER</t>
  </si>
  <si>
    <t xml:space="preserve">	GELSO DOS SANTOS SOARES</t>
  </si>
  <si>
    <t>MARCOS JOSÉ SCORSATTO</t>
  </si>
  <si>
    <t>LEONARDO DICSON SANCHEZ BETIN</t>
  </si>
  <si>
    <t>FLORI WERB</t>
  </si>
  <si>
    <t>VALDEMAR CIBULSKI</t>
  </si>
  <si>
    <t xml:space="preserve">	SAULO PICCININ</t>
  </si>
  <si>
    <t>MARTIN CESAR KALKMAN</t>
  </si>
  <si>
    <t>LUIS CLOVES MOLINARI SILVA</t>
  </si>
  <si>
    <t xml:space="preserve">	DINIZ JOSÉ FERNANDES</t>
  </si>
  <si>
    <t>CARLOS ALBERTO BORDIN</t>
  </si>
  <si>
    <t>FAVIO MARCEL TELIS GONZALEZ</t>
  </si>
  <si>
    <t>ROBERTO CARLOS BOFF TURCHIELLO</t>
  </si>
  <si>
    <t>MARCOS FINGER PIRES</t>
  </si>
  <si>
    <t>OSNEI DOS SANTOS AZEREDO</t>
  </si>
  <si>
    <t>ADRIANO MARANGON DE LIMA</t>
  </si>
  <si>
    <t>BERNARDO QUATRIN DALLA CORTE</t>
  </si>
  <si>
    <t xml:space="preserve">	LUIZ FRANCISCO FAGUNDES</t>
  </si>
  <si>
    <t>SERGIO ANTONIO LASCH</t>
  </si>
  <si>
    <t>GUSTAVO JOSÉ BONOTTO</t>
  </si>
  <si>
    <t>CIRANO DE CAMARGO</t>
  </si>
  <si>
    <t>MARCELO CAUMO</t>
  </si>
  <si>
    <t>ROBERTO MACIEL SANTOS</t>
  </si>
  <si>
    <t>SAVIO JOHNSTON PRESTES</t>
  </si>
  <si>
    <t xml:space="preserve">	JULIANE PENSIN</t>
  </si>
  <si>
    <t>GASPAR BEHNE</t>
  </si>
  <si>
    <t>HENRIQUE PETRY</t>
  </si>
  <si>
    <t>ADRIANE BORTOLASO SCHRAMM</t>
  </si>
  <si>
    <t>ALCIR GRISON</t>
  </si>
  <si>
    <t xml:space="preserve">	PEDRO JUAREZ DA SILVA</t>
  </si>
  <si>
    <t>JORGE GUSTAVO COSTA MEDEIROS</t>
  </si>
  <si>
    <t>JOÃO MARCOS BASSANI DOS SANTOS</t>
  </si>
  <si>
    <t xml:space="preserve">	GISELE ADRIANA SCHNEIDER</t>
  </si>
  <si>
    <t>IURA KURTZ</t>
  </si>
  <si>
    <t>VANNEI MAFISSONI</t>
  </si>
  <si>
    <t>LUIZ RENATO MILESKI GONCZOROSKI</t>
  </si>
  <si>
    <t>IRINEU FANTIN</t>
  </si>
  <si>
    <t>FABIO ALEX MERTZ</t>
  </si>
  <si>
    <t>ROGERIO KUHN</t>
  </si>
  <si>
    <t xml:space="preserve">	ROGÉRIO AZEREDO FRANÇA</t>
  </si>
  <si>
    <t>CARLOS ALBERTO BOHN</t>
  </si>
  <si>
    <t xml:space="preserve">	JOAQUIM BOURSCHEIDT</t>
  </si>
  <si>
    <t>EUCLIDES JOAO MUTERLLE</t>
  </si>
  <si>
    <t xml:space="preserve">	SILVIA MARIA LASEK NUNES</t>
  </si>
  <si>
    <t>VALDELIRIO PRETTO DA SILVA</t>
  </si>
  <si>
    <t>JAIRO ROQUE ROSO</t>
  </si>
  <si>
    <t xml:space="preserve">	ONILTON JOÃO CAPELINI</t>
  </si>
  <si>
    <t>ADENIR JOSÉ DALLE</t>
  </si>
  <si>
    <t>GUSTAVO ZANATTA</t>
  </si>
  <si>
    <t>RODRIGO JACOBY TRINDADE</t>
  </si>
  <si>
    <t>MARCOS VENICIOS EVALDT DA SILVEIRA</t>
  </si>
  <si>
    <t>RUI VALDIR OTTO BRIZOLARA</t>
  </si>
  <si>
    <t>CARLA CRISTINE WITTMANN CHAMORRO</t>
  </si>
  <si>
    <t>MOISÉS BATISTA PEDONE DE SOUZA</t>
  </si>
  <si>
    <t xml:space="preserve">	MATEUS GIOVANONI TROJAN</t>
  </si>
  <si>
    <t>RITA DE CASSIA CAMPOS PEREIRA</t>
  </si>
  <si>
    <t xml:space="preserve">	ADAIR BARILLI</t>
  </si>
  <si>
    <t xml:space="preserve">	GILSON DOS SANTOS</t>
  </si>
  <si>
    <t>GERALDO ANTÔNIO MUNIZ</t>
  </si>
  <si>
    <t xml:space="preserve">	ADRIANE PERIN DE OLIVEIRA</t>
  </si>
  <si>
    <t>EDILSON ANTONIO ROMANINI</t>
  </si>
  <si>
    <t>ADEMIR DAL POZZO</t>
  </si>
  <si>
    <t>IVALDO DALLA COSTA</t>
  </si>
  <si>
    <t>DANIEL THALHEIMER</t>
  </si>
  <si>
    <t>ANGELO BARBIERI BAIXINHO</t>
  </si>
  <si>
    <t xml:space="preserve">	JORGE LADIR STEFFLER</t>
  </si>
  <si>
    <t xml:space="preserve">	IVORI ANTÔNIO GUASSO JÚNIOR</t>
  </si>
  <si>
    <t>FLAVIO EMILIO JOST</t>
  </si>
  <si>
    <t xml:space="preserve">	DANRLEI PILATTI</t>
  </si>
  <si>
    <t>ANDRE LUIZ ROSSATO</t>
  </si>
  <si>
    <t>JORGE DARLEI WOLF</t>
  </si>
  <si>
    <t>ALCIONE GRAZZIOTIN</t>
  </si>
  <si>
    <t>MARCUS JAIR BANDEIRA</t>
  </si>
  <si>
    <t>DOUGLAS FAVERO PASUCH</t>
  </si>
  <si>
    <t>RODRIGO AMADEO BATTISTELLA</t>
  </si>
  <si>
    <t>MÁRCIA RAQUEL RODRIGUES PRESOTTO</t>
  </si>
  <si>
    <t xml:space="preserve">	LEODEGAR RODRIGUES</t>
  </si>
  <si>
    <t>FÁTIMA CRISTINA CAXINHAS DAUDT</t>
  </si>
  <si>
    <t>ANTÔNIO LUIZ SAVELA</t>
  </si>
  <si>
    <t xml:space="preserve">	LUIZ CARLOS BENEDETTE</t>
  </si>
  <si>
    <t>JAIME EDSSON MARTINI</t>
  </si>
  <si>
    <t xml:space="preserve">	ROGER CAPUTI ARAÚJO</t>
  </si>
  <si>
    <t>GENES JACINTO MOTERLE RIBEIRO</t>
  </si>
  <si>
    <t>MAURICIO DA SILVA MUNIZ</t>
  </si>
  <si>
    <t>EVANDRO LUIS MASSING</t>
  </si>
  <si>
    <t>CAETANO ALBARELLO</t>
  </si>
  <si>
    <t>DANIEL HINNAH</t>
  </si>
  <si>
    <t xml:space="preserve">	ALCIDES EMILIO PAGANOTTO</t>
  </si>
  <si>
    <t>OSCAR DALL AGNOL</t>
  </si>
  <si>
    <t>ARTUR ARNILDO LUDWIG</t>
  </si>
  <si>
    <t>PAULO ALEXANDRE BARTH</t>
  </si>
  <si>
    <t>DIEGO DAL PIVA DA LUZ</t>
  </si>
  <si>
    <t>MAURÍCIO AFONSO RUOSO</t>
  </si>
  <si>
    <t>EDGAR THIESEN</t>
  </si>
  <si>
    <t xml:space="preserve">	PEDRO CEZAR DE ALMEIDA NETO</t>
  </si>
  <si>
    <t xml:space="preserve">	GABRIEL JEVINSKI</t>
  </si>
  <si>
    <t>FABIANO MERENCE BRANDÃO</t>
  </si>
  <si>
    <t>LUIZ ALBERTO SOARES PERDOMO</t>
  </si>
  <si>
    <t>MOACIR OTILIO ALVES</t>
  </si>
  <si>
    <t xml:space="preserve">	FLAVIANA BRANDEMBURG BASSO</t>
  </si>
  <si>
    <t>PAULA SCHILD MASCARENHAS</t>
  </si>
  <si>
    <t>LUCIANO KLEIN</t>
  </si>
  <si>
    <t xml:space="preserve">	LUIZ CARLOS PINTO RIBEIRO</t>
  </si>
  <si>
    <t>JOSÉ ROBISON RODRIGUES DUARTE</t>
  </si>
  <si>
    <t>LUCAS MICHELON</t>
  </si>
  <si>
    <t>NELBO ALDAIR APPEL</t>
  </si>
  <si>
    <t>CARLOS ERNESTO BETIOLLO</t>
  </si>
  <si>
    <t>HADAIR FERRARI</t>
  </si>
  <si>
    <t>AURI BRANDT KOCHHANN</t>
  </si>
  <si>
    <t>MÁRCIO MANETTI PORTO</t>
  </si>
  <si>
    <t>CRISTIANO GNOATTO</t>
  </si>
  <si>
    <t>VÂNIA BRACKMANN</t>
  </si>
  <si>
    <t>VELTON VICENTE HAHN</t>
  </si>
  <si>
    <t>JOSIEL FERNANDO GRISELI</t>
  </si>
  <si>
    <t>DELMAR HOFF</t>
  </si>
  <si>
    <t>SEBASTIÃO DE ARAÚJO MELLO</t>
  </si>
  <si>
    <t>JAIR MIGUEL WAGNER</t>
  </si>
  <si>
    <t>LEOCIR WEISS</t>
  </si>
  <si>
    <t>JOSÉ ANDRADE DE MATOS</t>
  </si>
  <si>
    <t>GILBERTO DOMINGOS MENIN</t>
  </si>
  <si>
    <t>MOACIR LUIS SEVERGNINI</t>
  </si>
  <si>
    <t>GILMAR FUHR</t>
  </si>
  <si>
    <t>PAULO GILBERTO SCHMITT</t>
  </si>
  <si>
    <t>ITAMAR ANTONIO GIRARDI</t>
  </si>
  <si>
    <t>CLAUDIOMIRO ANGELO CENCI</t>
  </si>
  <si>
    <t>JEFERSON DA SILVA PIRES</t>
  </si>
  <si>
    <t>GIOVAN POGANSKI</t>
  </si>
  <si>
    <t>NEUSA DOS SANTOS NICKEL</t>
  </si>
  <si>
    <t>GUSTAVO PEUKERT STOLTE</t>
  </si>
  <si>
    <t>NILSON PAULO COSTA</t>
  </si>
  <si>
    <t>CARLOS LUIZ FRAPORTI</t>
  </si>
  <si>
    <t>PAULO RICARDO SALERNO</t>
  </si>
  <si>
    <t>FLAVIO GOLIN</t>
  </si>
  <si>
    <t>FÁBIO DE OLIVEIRA BRANCO</t>
  </si>
  <si>
    <t>EDIVILSON MEURER BRUM</t>
  </si>
  <si>
    <t>ALCEU MARCOS PRETTO</t>
  </si>
  <si>
    <t>AMILTON FONTANA</t>
  </si>
  <si>
    <t>PAULO DUARTE</t>
  </si>
  <si>
    <t>JOÃO ALBERTO AQUINO GOMES</t>
  </si>
  <si>
    <t>PEDRO LUIZ RIPPEL</t>
  </si>
  <si>
    <t>MARCOS MIGUEL BEUX</t>
  </si>
  <si>
    <t>ALDOMIR LUIZ CANTONI</t>
  </si>
  <si>
    <t>FERNANDO MATTES MACHRY</t>
  </si>
  <si>
    <t>VILMAR DE OLIVEIRA</t>
  </si>
  <si>
    <t>MARCOS DO NASCIMENTO SANTOS</t>
  </si>
  <si>
    <t>JOÃO ÉLCIO DA FONSECA</t>
  </si>
  <si>
    <t>RONALDO OLIMPIO PEREIRA DE MORAES</t>
  </si>
  <si>
    <t>VILSON JOSÉ SCHONS</t>
  </si>
  <si>
    <t>MARCO AURÉLIO ECKERT</t>
  </si>
  <si>
    <t>LEOMAR JOSÉ FOSCARINI</t>
  </si>
  <si>
    <t>MÁRIO ROBERTO UTZIG FILHO</t>
  </si>
  <si>
    <t>JOÃO SIRINEU PELISSARO</t>
  </si>
  <si>
    <t>PAULO CEZAR KOHLRAUSCH</t>
  </si>
  <si>
    <t>HELENA HERMANY</t>
  </si>
  <si>
    <t>OLMIRO RICARDO SALDANHA TEIXEIRA</t>
  </si>
  <si>
    <t>JORGE CLADISTONE POZZOBOM</t>
  </si>
  <si>
    <t>MARA SUSANA SCHAUMLOEFFEL STOFFEL</t>
  </si>
  <si>
    <t>ANDERSON MANTEI</t>
  </si>
  <si>
    <t>GISELE CAUMO</t>
  </si>
  <si>
    <t>WELLINGTON BACELO DOS SANTOS</t>
  </si>
  <si>
    <t>GARLENO ALVES DA SILVA</t>
  </si>
  <si>
    <t>ANA LUIZA MOURA TAROUCO</t>
  </si>
  <si>
    <t>TIAGO GORSKI LACERDA</t>
  </si>
  <si>
    <t>JACQUES GONÇALVES BARBOSA</t>
  </si>
  <si>
    <t>RODRIGO GOMES MASSULO</t>
  </si>
  <si>
    <t>FELISBERTO DOS SANTOS FERREIRA</t>
  </si>
  <si>
    <t>GILBERTO SZIMAINSKI</t>
  </si>
  <si>
    <t>ELIO GILBERTO LUZ DE FREITAS</t>
  </si>
  <si>
    <t>LILIAN FONTOURA DEPIERE</t>
  </si>
  <si>
    <t>ADAIR PHILIPPSEN</t>
  </si>
  <si>
    <t>VANTUIR DUTRA</t>
  </si>
  <si>
    <t>EDUARDO BONOTTO</t>
  </si>
  <si>
    <t>FERNANDO PERIN</t>
  </si>
  <si>
    <t>PAULO RENATO CORTELINI</t>
  </si>
  <si>
    <t>MARCOS ANDRÉ AGUZZOLLI</t>
  </si>
  <si>
    <t>ROSSANO DOTTO GONÇALVES</t>
  </si>
  <si>
    <t>EVANDRO AGIZ HEBERLE</t>
  </si>
  <si>
    <t>CEZAR OLIMPIO ZANDONA</t>
  </si>
  <si>
    <t>MATIONE SONEGO</t>
  </si>
  <si>
    <t>JORGE POSTAL</t>
  </si>
  <si>
    <t>GILMAR WEBER TOLFO</t>
  </si>
  <si>
    <t>JOVANI BOZETTI</t>
  </si>
  <si>
    <t>ESTER ELISA DILL KOCH</t>
  </si>
  <si>
    <t>GILBERTO PEDRO HAMMES</t>
  </si>
  <si>
    <t>FABIANY ZOGBI ROIG</t>
  </si>
  <si>
    <t>ANTONIO JOSE BIANCHIN</t>
  </si>
  <si>
    <t>JULIANE MARIA BENDER</t>
  </si>
  <si>
    <t>ERNESTO VALIM BOEIRA</t>
  </si>
  <si>
    <t>ARY JOSÉ VANAZZI</t>
  </si>
  <si>
    <t>RUDINEI HARTER</t>
  </si>
  <si>
    <t>SIDNEY LUIZ BRONDANI</t>
  </si>
  <si>
    <t>EVANDRO CARLOS KUWER</t>
  </si>
  <si>
    <t>JEANCARLO HUNHOFF</t>
  </si>
  <si>
    <t>ROBSON FLORES DA TRINDADE</t>
  </si>
  <si>
    <t>JOSE ROBERTO</t>
  </si>
  <si>
    <t>RICARDO MIGUEL KLEIN</t>
  </si>
  <si>
    <t>OBERDAN LUIS RHODEN</t>
  </si>
  <si>
    <t>ISABEL CORETE JONER CORNELIUS</t>
  </si>
  <si>
    <t>ANTONIO REGINALDO FERREIRA DA SILVA</t>
  </si>
  <si>
    <t>JOSÉ HENRIQUE HEBERLE</t>
  </si>
  <si>
    <t>ZIANIA MARIA BOLZAN</t>
  </si>
  <si>
    <t>JÚLIO CESAR CAMPANI</t>
  </si>
  <si>
    <t>JOÃO LUIZ DOS SANTOS VARGAS</t>
  </si>
  <si>
    <t>CLAUDIMIR PANIZ</t>
  </si>
  <si>
    <t>GERI ANGELO MACAGNAN</t>
  </si>
  <si>
    <t>IDILIO JOSÉ SPERONI</t>
  </si>
  <si>
    <t>MARLÍ LOURDES OPPERMANN WEISSHEIMER</t>
  </si>
  <si>
    <t>FERNANDO DA ROSA PAHIM</t>
  </si>
  <si>
    <t>CARINA PATRÍCIA NATH CORREA</t>
  </si>
  <si>
    <t>VOLMIR RODRIGUES</t>
  </si>
  <si>
    <t>NILTON DEBASTIANI</t>
  </si>
  <si>
    <t>ADILSON ADAM BALESTRIN</t>
  </si>
  <si>
    <t>LEANDRO CORTELETTI BAUNGRAT</t>
  </si>
  <si>
    <t>VALDIR JOSÉ RODRIGUES</t>
  </si>
  <si>
    <t>MICHAEL KUHN</t>
  </si>
  <si>
    <t>MARIO ALDIR KLEIN</t>
  </si>
  <si>
    <t>JOSÉ FLÁVIO RAPHAELLI TRESCASTRO</t>
  </si>
  <si>
    <t>VALDIR BIANCHET</t>
  </si>
  <si>
    <t>SIDINEI MOISES DE FREITAS</t>
  </si>
  <si>
    <t>EDSON LUIZ ROSSATTO</t>
  </si>
  <si>
    <t>IRIO MIGUEL STEIN</t>
  </si>
  <si>
    <t>MARCIO POLITOWSKI</t>
  </si>
  <si>
    <t>MILTO VENDRUSCOLO</t>
  </si>
  <si>
    <t>FERNANDO LUIZ CORDERO</t>
  </si>
  <si>
    <t>SANDRA MARISA ROESCH BACKES</t>
  </si>
  <si>
    <t>ARMANDO MAYERHOFER</t>
  </si>
  <si>
    <t>MARILDA BORGES CORBELINI</t>
  </si>
  <si>
    <t>ARSÊNIO PEREIRA CARDOSO</t>
  </si>
  <si>
    <t>EVANIR WOLFF</t>
  </si>
  <si>
    <t>VOLMAR HELMUT KUHN</t>
  </si>
  <si>
    <t>LUIZ CARLOS COUTINHO GARCEZ</t>
  </si>
  <si>
    <t>SIRLEI TERESINHA BERNARDES DA SILVEIRA</t>
  </si>
  <si>
    <t>ANDRE LUIS BARCELLOS BRITO</t>
  </si>
  <si>
    <t>LUIZ BLANCO ALVES</t>
  </si>
  <si>
    <t>GARDEL MACHADO DE ARAUJO</t>
  </si>
  <si>
    <t>ROSEMAR ANTONIO SALA</t>
  </si>
  <si>
    <t>ALUISIO CURTINOVE TEIXEIRA</t>
  </si>
  <si>
    <t>CELSO ALOÍSIO FORNECK</t>
  </si>
  <si>
    <t>GILSO PAZ</t>
  </si>
  <si>
    <t>ALCEU DIEL</t>
  </si>
  <si>
    <t>LAURO SCHERER</t>
  </si>
  <si>
    <t>CARLOS ALBERTO MATOS DE SOUZA</t>
  </si>
  <si>
    <t>LUIZ CARLOS GAUTO DA SILVA</t>
  </si>
  <si>
    <t>GILMAR SOUTHIER</t>
  </si>
  <si>
    <t>CARLOS FLORENCIO BURILLE</t>
  </si>
  <si>
    <t>FLÁVIO RAUPP LIPERT</t>
  </si>
  <si>
    <t>ALCINDO DE AZEVEDO</t>
  </si>
  <si>
    <t>MARCOS VINICIUS BENEDETTI CORSO</t>
  </si>
  <si>
    <t>LORACI KLIPPEL MELO GERMANN</t>
  </si>
  <si>
    <t>CLAUMIR CESAR DE OLIVEIRA</t>
  </si>
  <si>
    <t>ARLEI LUIS TOMAZONI</t>
  </si>
  <si>
    <t>ELIAS MIGUEL SEGALLA</t>
  </si>
  <si>
    <t>MURILO MACHADO SILVA</t>
  </si>
  <si>
    <t>JONAS FERNANDO HAUSCHILD</t>
  </si>
  <si>
    <t>PAULO HENRIQUE REUTER</t>
  </si>
  <si>
    <t>FERNANDO LUIZ FAVRETTO</t>
  </si>
  <si>
    <t>GUSTAVO HERTER TERRA</t>
  </si>
  <si>
    <t>JOSE HILARIO JUNGES</t>
  </si>
  <si>
    <t>LEONEL FERNANDO PETRY</t>
  </si>
  <si>
    <t>IVAN EDUARDO SCHERDIEN</t>
  </si>
  <si>
    <t>RODRIGO DANIEL BLOCH</t>
  </si>
  <si>
    <t>CEZER GASTALDO</t>
  </si>
  <si>
    <t>JOSÉ GILNEI MANARA MANZONI</t>
  </si>
  <si>
    <t>RONNIE PETERSON COLPO MELLO</t>
  </si>
  <si>
    <t>AMADEU DE ALMEIDA BOEIRA</t>
  </si>
  <si>
    <t>MAIQUEL EVANDRO LAUREANO SILVA</t>
  </si>
  <si>
    <t>PEDRO KASPARY</t>
  </si>
  <si>
    <t>CARLOS GUSTAVO SCHUCH</t>
  </si>
  <si>
    <t>FLAVIO GABRIEL DA SILVA</t>
  </si>
  <si>
    <t>JARBAS DANIEL DA ROSA</t>
  </si>
  <si>
    <t>GILSON ADRIANO BECKER</t>
  </si>
  <si>
    <t>WALDEMAR DE CARLI</t>
  </si>
  <si>
    <t>TIAGO MANOEL FERREIRA MICHELON</t>
  </si>
  <si>
    <t>CLAITON DOS SANTOS BRUM</t>
  </si>
  <si>
    <t>VALDIR BONATTO</t>
  </si>
  <si>
    <t>TOMAZ DE AQUINO ROSSATO</t>
  </si>
  <si>
    <t>LAIRTON ANDRÉ KOECHE</t>
  </si>
  <si>
    <t>EVANDRO ANTÔNIO BRANDALISE</t>
  </si>
  <si>
    <t>ANILDO COSTELLA</t>
  </si>
  <si>
    <t>MAICO SERAFINI BETTO</t>
  </si>
  <si>
    <t>SÉRGIO OVÍDIO ROSO CORADINI</t>
  </si>
  <si>
    <t>ZAIRO RIBOLI</t>
  </si>
  <si>
    <t>ADAIR ZECCA</t>
  </si>
  <si>
    <t>CLAUDEMIR JOSE LOCATELLI</t>
  </si>
  <si>
    <t>CORNÉLIO LUIS GRIMM</t>
  </si>
  <si>
    <t>JOACIR ANTÔNIO DOCENA</t>
  </si>
  <si>
    <t xml:space="preserve">	CELSO BASSANI BARBOSA</t>
  </si>
  <si>
    <t>E-MAIL DA PREFEITURA</t>
  </si>
  <si>
    <t>SITE</t>
  </si>
  <si>
    <t>gabinete@acegua.rs.gov.br</t>
  </si>
  <si>
    <t>www.acegua.rs.gov.br</t>
  </si>
  <si>
    <t>prefeito@aguasantars.com.br</t>
  </si>
  <si>
    <t>www.aguasantars.com.br</t>
  </si>
  <si>
    <t>gabinete@agudo.rs.gov.br</t>
  </si>
  <si>
    <t>www.agudo.rs.gov.br</t>
  </si>
  <si>
    <t>gabinete@ajuricaba.rs.gov.br</t>
  </si>
  <si>
    <t>www.ajuricaba.rs.gov.br</t>
  </si>
  <si>
    <t>gabinete@alecrim.rs.gov.br</t>
  </si>
  <si>
    <t>www.alecrim.rs.gov.br</t>
  </si>
  <si>
    <t>gabineteprefeitomarcioamaral@gmail.com</t>
  </si>
  <si>
    <t>www.alegrete.rs.gov.br</t>
  </si>
  <si>
    <t>pmalegriars@gmail.com</t>
  </si>
  <si>
    <t>www.pmalegria.com.br</t>
  </si>
  <si>
    <t>assessoria@tamandaredosul.com.br</t>
  </si>
  <si>
    <t>www.tamandaredosul.com.br</t>
  </si>
  <si>
    <t>gabinete@alpestre.rs.gov.br</t>
  </si>
  <si>
    <t>www.alpestre.rs.gov.br</t>
  </si>
  <si>
    <t>prefeitura@altoalegre.rs.gov.br</t>
  </si>
  <si>
    <t>www.altoalegre.rs.gov.br</t>
  </si>
  <si>
    <t>gabinete@altofeliz.rs.gov.br</t>
  </si>
  <si>
    <t>www.altofeliz.rs.gov.br</t>
  </si>
  <si>
    <t>gabinete@alvorada.rs.gov.br</t>
  </si>
  <si>
    <t>www.alvorada.rs.gov.br</t>
  </si>
  <si>
    <t>gabinete@amaralferrador.rs.gov.br</t>
  </si>
  <si>
    <t>www.amaralferrador.rs.gov.br</t>
  </si>
  <si>
    <t>pmametistadosul@gmail.com</t>
  </si>
  <si>
    <t>www.ametistadosul-rs.com</t>
  </si>
  <si>
    <t>gabinete@andredarocha.rs.gov.br</t>
  </si>
  <si>
    <t>www.andredarocha.rs.gov.br</t>
  </si>
  <si>
    <t>oficialdegabinete@antagorda.rs.gov.br</t>
  </si>
  <si>
    <t>www.antagorda.rs.gov.br</t>
  </si>
  <si>
    <t>gabinete@antonioprado.rs.gov.br</t>
  </si>
  <si>
    <t>www.antonioprado.rs.gov.br</t>
  </si>
  <si>
    <t>gabinete@arambare.rs.gov.br</t>
  </si>
  <si>
    <t>www.portalarambare.rs.gov.br</t>
  </si>
  <si>
    <t>gabinete@ararica.rs.gov.br</t>
  </si>
  <si>
    <t>www.ararica.rs.gov.br</t>
  </si>
  <si>
    <t>gabinetearatiba@pmaratiba.com.br</t>
  </si>
  <si>
    <t>www.pmaratiba.com.br</t>
  </si>
  <si>
    <t>gabinete@arroiodomeiors.com.br</t>
  </si>
  <si>
    <t>www.arroiodomeio.org</t>
  </si>
  <si>
    <t>gabinete@arroiodopadre.rs.gov.br</t>
  </si>
  <si>
    <t>www.arroiodopadre.rs.gov.br</t>
  </si>
  <si>
    <t>prefeito@arroiodosal.rs.gov.br</t>
  </si>
  <si>
    <t>www.arroiodosal.rs.gov.br</t>
  </si>
  <si>
    <t>gabinete@arroiodotigre.rs.gov.br</t>
  </si>
  <si>
    <t>www.arroiodotigre.rs.gov.br</t>
  </si>
  <si>
    <t>protocologeral.pmar@gmail.com</t>
  </si>
  <si>
    <t>www.arroiodosratos.rs.gov.br</t>
  </si>
  <si>
    <t>gabinetearroiogrande@outlook.com</t>
  </si>
  <si>
    <t>www.arroiogrande.rs.gov.br</t>
  </si>
  <si>
    <t>gabinete@arvorezinhars.com.br</t>
  </si>
  <si>
    <t>www.arvorezinhars.com.br</t>
  </si>
  <si>
    <t>gabinete@augustopestana.rs.gov.br</t>
  </si>
  <si>
    <t>www.augustopestana.rs.gov.br</t>
  </si>
  <si>
    <t>gabineteprefeito@aurea.rs.gov.br</t>
  </si>
  <si>
    <t>www.aurea.rs.gov.br</t>
  </si>
  <si>
    <t>manuelmachadoagenda@gmail.com</t>
  </si>
  <si>
    <t>www.bage.rs.gov.br</t>
  </si>
  <si>
    <t>gabinetedaprefeita@balneariopinhal.rs.gov.br</t>
  </si>
  <si>
    <t>www.balneariopinhal.rs.gov.br</t>
  </si>
  <si>
    <t>administracao@barao.rs.gov.br</t>
  </si>
  <si>
    <t>www.barao.rs.gov.br</t>
  </si>
  <si>
    <t>administracao@baraodecotegipe.rs.gov.br</t>
  </si>
  <si>
    <t>www.baraodecotegipe.rs.gov.br</t>
  </si>
  <si>
    <t>pmbt@outlook.com</t>
  </si>
  <si>
    <t>www.baraodotriunfo.rs.gov.br</t>
  </si>
  <si>
    <t>pmguarita@gmail.com</t>
  </si>
  <si>
    <t>www.barradoguarita.rs.gov.br</t>
  </si>
  <si>
    <t>gabinetedoprefeito@barradoquarai.rs.gov.br</t>
  </si>
  <si>
    <t>www.barradoquarai.rs.gov.br</t>
  </si>
  <si>
    <t>prefeitura@barradoribeiro.rs.gov.br</t>
  </si>
  <si>
    <t>www.barradoribeiro.rs.gov.br</t>
  </si>
  <si>
    <t>arruda83@yahoo.com.br</t>
  </si>
  <si>
    <t>www.barradorioazul.rs.gov.br</t>
  </si>
  <si>
    <t>gabinete@barrafunda.rs.gov.br</t>
  </si>
  <si>
    <t>www.barrafunda.rs.gov.br</t>
  </si>
  <si>
    <t>gabinete@pbarracao.com.br</t>
  </si>
  <si>
    <t>www.barracao.rs.gov.br</t>
  </si>
  <si>
    <t>gabinete@barroscassal.rs.gov.br</t>
  </si>
  <si>
    <t>www.barroscassal.rs.gov.br</t>
  </si>
  <si>
    <t>stesouraria@benjamin-rs.com.br</t>
  </si>
  <si>
    <t>www.benjaminconstantdosul.rs.gov.br</t>
  </si>
  <si>
    <t>gabinete.prefeito@bentogoncalves.rs.gov.br</t>
  </si>
  <si>
    <t>www.bentogoncalves.rs.gov.br</t>
  </si>
  <si>
    <t>administracao@boavistadasmissoes.rs.gov.br</t>
  </si>
  <si>
    <t>www.boavistadasmissões.rs.gov.br</t>
  </si>
  <si>
    <t>administra@boavistadoburica.rs.gov.br</t>
  </si>
  <si>
    <t>www.boavistadoburica.rs.gov.br</t>
  </si>
  <si>
    <t>gabinete@boavistadocadeado.rs.gov.br</t>
  </si>
  <si>
    <t>www.boavistadocadeado.rs.gov.br</t>
  </si>
  <si>
    <t>gabinete@boavistadoincra.rs.gov.br</t>
  </si>
  <si>
    <t>www.boavistadoincra.rs.gov.br</t>
  </si>
  <si>
    <t>prefeito@boavistadosul.rs.gov.br</t>
  </si>
  <si>
    <t>www.boavistadosul.rs.gov.br</t>
  </si>
  <si>
    <t>gabinete@bomjesus.rs.gov.br</t>
  </si>
  <si>
    <t>www.bomjesus.rs.gov.br</t>
  </si>
  <si>
    <t>gabinete@bomprincipio.rs.gov.br</t>
  </si>
  <si>
    <t>www.bomprincipio.rs.gov.br</t>
  </si>
  <si>
    <t>secadm@bomprogresso.rs.gov.br</t>
  </si>
  <si>
    <t>www.bomprogresso.atende.net</t>
  </si>
  <si>
    <t>gabinete@bomretirodosul.rs.gov.br</t>
  </si>
  <si>
    <t>www.bomretirodosul.rs.gov.br</t>
  </si>
  <si>
    <t>gabinete@boqueiraodoleao.rs.gov.br</t>
  </si>
  <si>
    <t>www.boqueiraodoleao.rs.gov.br</t>
  </si>
  <si>
    <t>gabinete@bossoroca.rs.gov.br</t>
  </si>
  <si>
    <t>www.bossoroca.rs.gov.br</t>
  </si>
  <si>
    <t>gabinete@bozano.rs.gov.br</t>
  </si>
  <si>
    <t>www.bozano.rs.gov.br</t>
  </si>
  <si>
    <t>prefeiitura@braga.rs.gov.br</t>
  </si>
  <si>
    <t>www.braga.rs.gov.br</t>
  </si>
  <si>
    <t>gabinete@brochier.rs.gov.br</t>
  </si>
  <si>
    <t>www.brochier.rs.gov.br</t>
  </si>
  <si>
    <t>gabinete@butia.rs.gov.br</t>
  </si>
  <si>
    <t>www.butia.rs.gov.br</t>
  </si>
  <si>
    <t>gabinete.prefeito@cacapava.rs.gov.br</t>
  </si>
  <si>
    <t>www.cacapava.rs.gov.br</t>
  </si>
  <si>
    <t>pmcacequi@hotmail.com</t>
  </si>
  <si>
    <t>www.cacequi.rs.gov.br</t>
  </si>
  <si>
    <t>gabinete.cachoeira@gmail.com</t>
  </si>
  <si>
    <t>www.cachoeiradosul.rs.gov.br</t>
  </si>
  <si>
    <t>prefeitura@cachoeirinha.rs.gov.br</t>
  </si>
  <si>
    <t>www.cachoeirinha.rs.gov.br</t>
  </si>
  <si>
    <t>adm@caciquedoble.rs.gov.br</t>
  </si>
  <si>
    <t>www.caciquedoble.rs.gov.br</t>
  </si>
  <si>
    <t>smap@caibate.rs.gov.br</t>
  </si>
  <si>
    <t>www.caibate.rs.gov.br</t>
  </si>
  <si>
    <t>administracao@caicara.rs.gov.br</t>
  </si>
  <si>
    <t>www.caicara.rs.gov.br</t>
  </si>
  <si>
    <t>prefeito@camaqua.rs.gov.br</t>
  </si>
  <si>
    <t>www.camaqua.rs.gov.br</t>
  </si>
  <si>
    <t>prefeita@pmcamargo.com.br</t>
  </si>
  <si>
    <t>www.pmcamargo.com.br</t>
  </si>
  <si>
    <t>cambara@cambara.rs.gov.br</t>
  </si>
  <si>
    <t>www.cambaradosul.rs.gov.br</t>
  </si>
  <si>
    <t>administracao@campestredaserra.rs.gov.br</t>
  </si>
  <si>
    <t>www.campestredaserra.rs.gov.br</t>
  </si>
  <si>
    <t>administracao@campinasdosul.rs.gov.br</t>
  </si>
  <si>
    <t>www.campinadasmissoes.rs.gov.br</t>
  </si>
  <si>
    <t>gabinete@campinasdosul.rs.gov.br</t>
  </si>
  <si>
    <t>www.campinasdosul.rs.gov.br</t>
  </si>
  <si>
    <t>gabinetepmcb@campobom.rs.gov.br</t>
  </si>
  <si>
    <t>www.campobom.rs.gov.br</t>
  </si>
  <si>
    <t>gabinete@camponovo.rs.gov.br</t>
  </si>
  <si>
    <t>www.camponovo.rs.gov.br</t>
  </si>
  <si>
    <t>adm@camposborges.rs.gov.br</t>
  </si>
  <si>
    <t>www.camposborges.rs.gov.br</t>
  </si>
  <si>
    <t>gabinete@candelaria.rs.gov.br</t>
  </si>
  <si>
    <t>www.candelaria-rs.com.br</t>
  </si>
  <si>
    <t>adm@candidogodoi.rs.gov.br</t>
  </si>
  <si>
    <t>www.candidogodoi.rs.gov.br</t>
  </si>
  <si>
    <t>gabinete.candiota@gmail.com</t>
  </si>
  <si>
    <t>www.candiota.rs.gov.br</t>
  </si>
  <si>
    <t>gabinete@canela.rs.gov.br</t>
  </si>
  <si>
    <t>www.canela.rs.gov.br</t>
  </si>
  <si>
    <t>gabinete@cangucu.rs.gov.br</t>
  </si>
  <si>
    <t>www.cangucu.rs.gov.br</t>
  </si>
  <si>
    <t>atendimento.cidadao@canoas.rs.gov.br</t>
  </si>
  <si>
    <t>www.canoas.rs.gov.br</t>
  </si>
  <si>
    <t>prefeito@canudosdovale.rs.gov.br</t>
  </si>
  <si>
    <t>www.canudosdovale.rs.gov.br</t>
  </si>
  <si>
    <t>gabinete@capaobonitodosul.rs.gov.br</t>
  </si>
  <si>
    <t>www.capaobonitodosul.rs.gov.br</t>
  </si>
  <si>
    <t>assessoriagab@capaodacanoa.rs.gov.br</t>
  </si>
  <si>
    <t>www.capaodacanoa.rs.gov.br</t>
  </si>
  <si>
    <t>gabinete@capaodocipo.rs.gov.br</t>
  </si>
  <si>
    <t>www.capaodocipo.com.br</t>
  </si>
  <si>
    <t>gabinete@capaodoleao.rs.gov.br</t>
  </si>
  <si>
    <t>www.prefeitura.capaodoleao.com.br</t>
  </si>
  <si>
    <t>gabinete@capeladesantana.rs.gov.br</t>
  </si>
  <si>
    <t>www.capeladesantana.rs.gov.br</t>
  </si>
  <si>
    <t>gabinete@capitao.rs.gov.br</t>
  </si>
  <si>
    <t>www.capitao.rs.gov.br</t>
  </si>
  <si>
    <t>gabinete@capivaridosul.rs.gov.br</t>
  </si>
  <si>
    <t>www.capivaridosul.rs.gov.br</t>
  </si>
  <si>
    <t>gabinete@caraa.rs.gov.br</t>
  </si>
  <si>
    <t>www.caraa.rs.gov.br</t>
  </si>
  <si>
    <t>gabinete@carazinho.rs.gov.br</t>
  </si>
  <si>
    <t>www.carazinho.rs.gov.br</t>
  </si>
  <si>
    <t>gabinete@carlosbarbosa.rs.gov.br</t>
  </si>
  <si>
    <t>www.carlosbarbosa.rs.gov.br</t>
  </si>
  <si>
    <t>adm@carlosgomes.rs.gov.br</t>
  </si>
  <si>
    <t>www.carlosgomes.rs.gov.br</t>
  </si>
  <si>
    <t>gabinete@casca.rs.gov.br</t>
  </si>
  <si>
    <t>www.casca.rs.gov.br</t>
  </si>
  <si>
    <t>gabinete@pmcaseiros.com.br</t>
  </si>
  <si>
    <t>www.caseiros.rs.gov.br</t>
  </si>
  <si>
    <t>catuipe@catuipe.rs.gov.br</t>
  </si>
  <si>
    <t>www.catuipe.rs.gov.br</t>
  </si>
  <si>
    <t>gabineteprefeito@caxias.rs.gov.br</t>
  </si>
  <si>
    <t>www.caxias.rs.gov.br</t>
  </si>
  <si>
    <t>admcentenario1@hotmail.com</t>
  </si>
  <si>
    <t>www.centenario.rs.gov.br</t>
  </si>
  <si>
    <t>gabinete@cerrito.rs.gov.br</t>
  </si>
  <si>
    <t>www.cerrito.rs.gov.br</t>
  </si>
  <si>
    <t>gabinete@pmcerrobranco.rs.gov.br</t>
  </si>
  <si>
    <t>www.pmcerrobranco.rs.gov.br</t>
  </si>
  <si>
    <t>prefeito@cerrogrande.rs.gov.br</t>
  </si>
  <si>
    <t>www.cerrogrande.rs.gov.br</t>
  </si>
  <si>
    <t>gabinete@cerrograndedosul.rs.gov.br</t>
  </si>
  <si>
    <t>www.cerrograndedosul.rs.gov.br</t>
  </si>
  <si>
    <t>gabinete@cerrolargo.rs.gov.br</t>
  </si>
  <si>
    <t>www.cerrolargo.rs.gov.br</t>
  </si>
  <si>
    <t>prefeitura@chapada.rs.gov.br</t>
  </si>
  <si>
    <t>www.chapada.rs.gov.br</t>
  </si>
  <si>
    <t>ouvidoria@charqueadas.rs.gov.br</t>
  </si>
  <si>
    <t>www.charqueadas.rs.gov.br</t>
  </si>
  <si>
    <t>pmc@charrua.rs.gov.br</t>
  </si>
  <si>
    <t>www.charrua.rs.gov.br</t>
  </si>
  <si>
    <t>gabinete@chiapetta.rs.gov.br</t>
  </si>
  <si>
    <t>www.chiapetta.rs.gov.br</t>
  </si>
  <si>
    <t>geraldegoverno@chui.rs.gov.br</t>
  </si>
  <si>
    <t>www.chui.rs.gov.br</t>
  </si>
  <si>
    <t>gabinete@chuvisca.rs.gov.br</t>
  </si>
  <si>
    <t>www.chuvisca.rs.gov.br</t>
  </si>
  <si>
    <t>gabinetecidreirarenovacao@hotmail.com</t>
  </si>
  <si>
    <t>www.cidreira.rs.gov.br</t>
  </si>
  <si>
    <t>gabinete@pmciriaco.com.br</t>
  </si>
  <si>
    <t>www.ciriaco.rs.gov.br</t>
  </si>
  <si>
    <t>gabinete@colinasrs.com.br</t>
  </si>
  <si>
    <t>www.colinasrs.com.br</t>
  </si>
  <si>
    <t>pmcolorado@colorado.rs.gov.br</t>
  </si>
  <si>
    <t>www.colorado.rs.gov.br</t>
  </si>
  <si>
    <t>gabineteprefeito@condor.rs.gov.br</t>
  </si>
  <si>
    <t>www.condor.rs.gov.br</t>
  </si>
  <si>
    <t>adm@constantina.rs.gov.br</t>
  </si>
  <si>
    <t>www.constantina.rs.gov.br</t>
  </si>
  <si>
    <t>prefeitura@coqueirobaixo.com.br</t>
  </si>
  <si>
    <t>www.coqueirobaixo.com.br</t>
  </si>
  <si>
    <t>gabinete@coqueirosul.com.br</t>
  </si>
  <si>
    <t>www.coqueirosul.com.br</t>
  </si>
  <si>
    <t>gabinete@coronelbarros.rs.gov.br</t>
  </si>
  <si>
    <t>www.coronelbarros.rs.gov.br</t>
  </si>
  <si>
    <t>gabinete@coronelbicaco.rs.gov.br</t>
  </si>
  <si>
    <t>www.coronelbicaco.rs.gov.br</t>
  </si>
  <si>
    <t>administra@coronelpilar.rs.gov.br</t>
  </si>
  <si>
    <t>www.coronelpilar.rs.gov.br</t>
  </si>
  <si>
    <t>prefeito@cotipora.rs.gov.br</t>
  </si>
  <si>
    <t>www.cotipora.rs.gov.br</t>
  </si>
  <si>
    <t>gabinete@pmcoxilha.rs.gov.br</t>
  </si>
  <si>
    <t>www.pmcoxilha.rs.gov.br</t>
  </si>
  <si>
    <t>administracao@crissiumal-rs.com.br</t>
  </si>
  <si>
    <t>www.crissiumal-rs.com.br</t>
  </si>
  <si>
    <t>gabinete@cristal.rs.gov.br</t>
  </si>
  <si>
    <t>www.cristal.rs.gov.br</t>
  </si>
  <si>
    <t>cristaldosul@cristaldosul.rs.gov.br</t>
  </si>
  <si>
    <t>www.cristaldosul.rs.gov.br</t>
  </si>
  <si>
    <t>gabprefeito@cruzalta.rs.gov.br</t>
  </si>
  <si>
    <t>www.cruzalta.atende.net</t>
  </si>
  <si>
    <t>prefeito@cruzaltense.rs.gov.br</t>
  </si>
  <si>
    <t>www.cruzaltense.rs.gov.br</t>
  </si>
  <si>
    <t>gabinete@cruzeiro.rs.gov.br</t>
  </si>
  <si>
    <t>www.cruzeiro.rs.gov.br</t>
  </si>
  <si>
    <t>comunica@davidcanabarro.rs.gov.br</t>
  </si>
  <si>
    <t>www.davidcanabarro.rs.gov.br</t>
  </si>
  <si>
    <t>prefeito@derrubadas-rs.com.br</t>
  </si>
  <si>
    <t>www.derrubadas-rs.com.br</t>
  </si>
  <si>
    <t>gabinete.pref@pm16nov.com.br</t>
  </si>
  <si>
    <t>www.dezesseisdenovembro.rs.gov.br</t>
  </si>
  <si>
    <t>gabinete@dilermandodeaguiar.rs.gov.br</t>
  </si>
  <si>
    <t>www.dilermandodeaguiar.rs.gov.br</t>
  </si>
  <si>
    <t>gabinete@doisirmaos.rs.gov.br</t>
  </si>
  <si>
    <t>www.doisirmaos.rs.gov.br</t>
  </si>
  <si>
    <t>administracao@doisirmaosdasmissoes.rs.gov.br</t>
  </si>
  <si>
    <t>www.doisirmaosdasmissoes.rs.gov.br</t>
  </si>
  <si>
    <t>gabinete@doislajeados.rs.gov.br</t>
  </si>
  <si>
    <t>www.doislajeadosrs.com.br</t>
  </si>
  <si>
    <t>prefeito@domfeliciano.rs.gov.br</t>
  </si>
  <si>
    <t>www.domfeliciano.rs.gov.br</t>
  </si>
  <si>
    <t>prefeitodompedrito@gmail.com</t>
  </si>
  <si>
    <t>www.dompedrito.rs.gov.br</t>
  </si>
  <si>
    <t>prefeito@dompedrodealcantara.rs.gov.br</t>
  </si>
  <si>
    <t>www.dompedrodealcantara.rs.gov.br</t>
  </si>
  <si>
    <t>administracao@donafrancisca.rs.gov.br</t>
  </si>
  <si>
    <t>www.donafrancisca.rs.gov.br</t>
  </si>
  <si>
    <t>pdtmcard@pdrmcard.com.br</t>
  </si>
  <si>
    <t>www.pdrmcard.com.br</t>
  </si>
  <si>
    <t>administracao@doutorricardo.rs.gov.br</t>
  </si>
  <si>
    <t>www.doutorricardo.rs.gov.br</t>
  </si>
  <si>
    <t>gabinete@eldorado.rs.gov.br</t>
  </si>
  <si>
    <t>www.eldorado.rs.gov.br</t>
  </si>
  <si>
    <t>gabinete@encantado-rs.com.br</t>
  </si>
  <si>
    <t>www.encantado-rs.com.br</t>
  </si>
  <si>
    <t>gabinete.benito@gmail.com</t>
  </si>
  <si>
    <t>www.encruzilhadadosul.rs.gov.br</t>
  </si>
  <si>
    <t>gabinetedoprefeito@engenhovelho.rs.gov.br</t>
  </si>
  <si>
    <t>www.engenhovelho.rs.gov.br</t>
  </si>
  <si>
    <t>gabinete@entreriosdosul.rs.gov.br</t>
  </si>
  <si>
    <t>www.entreriosdosul-rs.com.br</t>
  </si>
  <si>
    <t>gabinete@pmei.rs.gov.br</t>
  </si>
  <si>
    <t>www.entreijuis.rs.gov.br</t>
  </si>
  <si>
    <t>erebango@itake.com.br</t>
  </si>
  <si>
    <t>www.erebango.rs.gov.br</t>
  </si>
  <si>
    <t>gabinete@erechim.rs.gov.br</t>
  </si>
  <si>
    <t>www.pmerechim.rs.gov.br</t>
  </si>
  <si>
    <t>gabinete@pmernestina.rs.gov.br</t>
  </si>
  <si>
    <t>www.ernestina.rs.gov.br</t>
  </si>
  <si>
    <t>adm.ervalgrande@gmail.com</t>
  </si>
  <si>
    <t>www.ervalgrande.rs.gov.br</t>
  </si>
  <si>
    <t>gabinete@ervalseco.rs.gov.br</t>
  </si>
  <si>
    <t>www.ervalseco.rs.gov.br</t>
  </si>
  <si>
    <t>prefeito@esmeraldars.net</t>
  </si>
  <si>
    <t>www.esmeralda.rs.gov.br</t>
  </si>
  <si>
    <t>adm@esperancadosul.rs.gov.br</t>
  </si>
  <si>
    <t>www.esperancadosul.rs.gov.br</t>
  </si>
  <si>
    <t>gabinete@espumoso.rs.gov.br</t>
  </si>
  <si>
    <t>www.espumoso.rs.gov.br</t>
  </si>
  <si>
    <t>gabinete.pmestacao@gmail.com</t>
  </si>
  <si>
    <t>www.pmestacao.com.br</t>
  </si>
  <si>
    <t>gabinete@estanciavelha.rs.gov.br</t>
  </si>
  <si>
    <t>www.estanciavelha.rs.gov.br</t>
  </si>
  <si>
    <t>gabinete@esteio.rs.gov.br</t>
  </si>
  <si>
    <t>www.esteio.rs.gov.br</t>
  </si>
  <si>
    <t>prefeito@estrela.rs.gov.br</t>
  </si>
  <si>
    <t>www.estrela.atende.net</t>
  </si>
  <si>
    <t>gabinete@estrelavelha.rs.gov.br</t>
  </si>
  <si>
    <t>www.estrelavelha.rs.gov.br</t>
  </si>
  <si>
    <t>gabinete@pmeuca.com.br</t>
  </si>
  <si>
    <t>www.pmeuca.com.br</t>
  </si>
  <si>
    <t>prefeitura@fagundesvarela.rs.gov.br</t>
  </si>
  <si>
    <t>www.fagundesvarela.rs.gov.br</t>
  </si>
  <si>
    <t>assessoriadegabinete@farroupilha.rs.gov.br</t>
  </si>
  <si>
    <t>www.farroupilha.rs.gov.br</t>
  </si>
  <si>
    <t>gabinete.prefeito@faxinaldosoturno.rs.gov.br</t>
  </si>
  <si>
    <t>www.faxinaldosoturno.rs.gov.br</t>
  </si>
  <si>
    <t>administracao@faxinalzinho.rs.gov.br</t>
  </si>
  <si>
    <t>www.faxinalzinho.rs.gov.br</t>
  </si>
  <si>
    <t>gabinete@fazendavilanova.rs.gov.br</t>
  </si>
  <si>
    <t>www.fazendavilanova.rs.gov.br</t>
  </si>
  <si>
    <t>gabinete@feliz.rs.gov.br</t>
  </si>
  <si>
    <t>www.feliz.rs.gov.br</t>
  </si>
  <si>
    <t>gabinete@floresdacunha.rs.gov.br</t>
  </si>
  <si>
    <t>www.floresdacunha.rs.gov.br</t>
  </si>
  <si>
    <t>gabinete@florianopeixoto.rs.gov.br</t>
  </si>
  <si>
    <t>www.florianopeixoto.rs.gov.br</t>
  </si>
  <si>
    <t>gab@fontouraxavier-rs.com.br</t>
  </si>
  <si>
    <t>www.fontouraxavier-rs.com.br</t>
  </si>
  <si>
    <t>gabinete@formigueiro.rs.gov.br</t>
  </si>
  <si>
    <t>www.formigueiro.rs.gov.br</t>
  </si>
  <si>
    <t>gabinete@forquetinha.rs.gov.br</t>
  </si>
  <si>
    <t>www.forquetinha.rs.gov.br</t>
  </si>
  <si>
    <t>pmgab@pmfv.rs.gov.br</t>
  </si>
  <si>
    <t>www.pmfv.rs.gov.br</t>
  </si>
  <si>
    <t>gabinete@fredericowestphalen.rs.gov.br</t>
  </si>
  <si>
    <t>www.fredericowestphalen.rs.gov.br</t>
  </si>
  <si>
    <t>gabinete@garibaldi.rs.gov.br</t>
  </si>
  <si>
    <t>www.garibaldi.rs.gov.br</t>
  </si>
  <si>
    <t>garruchos@garruchos.rs.gov.br</t>
  </si>
  <si>
    <t>www.garruchos.rs.gov.br</t>
  </si>
  <si>
    <t>gabinete@gaurama.rs.gov.br</t>
  </si>
  <si>
    <t>www.gaurama.rs.gov.br</t>
  </si>
  <si>
    <t>prefeito@generalcamara.com</t>
  </si>
  <si>
    <t>www.generalcamara.rs.gov.br</t>
  </si>
  <si>
    <t>pmgentil@pmgentil.com.br</t>
  </si>
  <si>
    <t>www.pmgentil.com.br</t>
  </si>
  <si>
    <t>gabinete@pmgv.rs.gov.br</t>
  </si>
  <si>
    <t>www.pmgv.rs.gov.br</t>
  </si>
  <si>
    <t>gabinete@girua.rs.gov.br</t>
  </si>
  <si>
    <t>www.girua.rs.gov.br</t>
  </si>
  <si>
    <t>prefeito@glorinha.rs.gov.br</t>
  </si>
  <si>
    <t>www.glorinha.rs.gov.br</t>
  </si>
  <si>
    <t>gabinete@gramado.rs.gov.br</t>
  </si>
  <si>
    <t>www.gramado.rs.gov.br</t>
  </si>
  <si>
    <t>pmgl.planejamento@gmail.com</t>
  </si>
  <si>
    <t>www.gramadodosloureiros.rs.gov.br</t>
  </si>
  <si>
    <t>gabineteprefeito@gramadoxavierrs.gov.br</t>
  </si>
  <si>
    <t>gramadoxavier.atende.net</t>
  </si>
  <si>
    <t>gp@gravatai.rs.gov.br</t>
  </si>
  <si>
    <t>www.gravatai.rs.gov.br</t>
  </si>
  <si>
    <t>guabiju@guabijurs.com.br</t>
  </si>
  <si>
    <t>www.guabijurs.com.br</t>
  </si>
  <si>
    <t>prefeito@guaiba.rs.gov.br</t>
  </si>
  <si>
    <t>www.guaiba.atende.net</t>
  </si>
  <si>
    <t>gabinete@guapore.rs.gov.br</t>
  </si>
  <si>
    <t>www.guapore.rs.gov.br</t>
  </si>
  <si>
    <t>administracao@guaranidasmissoes.rs.gov.br</t>
  </si>
  <si>
    <t>www.guaranidasmissoes.rs.gov.br</t>
  </si>
  <si>
    <t>prefeito@harmonia.rs.gov.br</t>
  </si>
  <si>
    <t>www.harmonia.rs.gov.br</t>
  </si>
  <si>
    <t>chefedegabinete@herval.rs.gov.br</t>
  </si>
  <si>
    <t>www.herval.rs.gov.br</t>
  </si>
  <si>
    <t xml:space="preserve"> administracao@herveiras.rs.gov.br</t>
  </si>
  <si>
    <t>www.herveiras.rs.gov.br</t>
  </si>
  <si>
    <t>prefeito@horizontina.rs.gov.br</t>
  </si>
  <si>
    <t>www.horizontina.rs.gov.br</t>
  </si>
  <si>
    <t>gabinete@hulhanegra.rs.gov.br</t>
  </si>
  <si>
    <t>www.hulhanegra.rs.gov.br</t>
  </si>
  <si>
    <t>contato@humaita.rs.gov.br</t>
  </si>
  <si>
    <t>www.humaita.rs.gov.br</t>
  </si>
  <si>
    <t>gabinetedoprefeito@ibarama.com</t>
  </si>
  <si>
    <t>www.ibarama.rs.org.br</t>
  </si>
  <si>
    <t>gabineteprefeito@ibiaca.rs.gov.br</t>
  </si>
  <si>
    <t>www.ibiaca.rs.gov.br</t>
  </si>
  <si>
    <t>gabinete@pmibiraiaras.com.br</t>
  </si>
  <si>
    <t>www.ibiraiaras.rs.gov.br</t>
  </si>
  <si>
    <t>gabinete@ibirapuita.rs.gov.br</t>
  </si>
  <si>
    <t>www.ibirapuita.rs.gov.br</t>
  </si>
  <si>
    <t>municipiomodelo@ibiruba.rs.gov.br</t>
  </si>
  <si>
    <t>www.ibiruba.rs.gov.br</t>
  </si>
  <si>
    <t>gabinete@igrejinha.rs.gov.br</t>
  </si>
  <si>
    <t>www.igrejinha.rs.gov.br</t>
  </si>
  <si>
    <t>ijui@ijui.rs.gov.br</t>
  </si>
  <si>
    <t>www.ijui.rs.gov.br</t>
  </si>
  <si>
    <t>gabinete@ilopolis-rs.com.br</t>
  </si>
  <si>
    <t>www.ilopolis-rs.com.br</t>
  </si>
  <si>
    <t>gabinete@imbe.rs.gov.br</t>
  </si>
  <si>
    <t>www.imbe.rs.gov.br</t>
  </si>
  <si>
    <t>gabinete@imigrante-rs.com.br</t>
  </si>
  <si>
    <t>www.imigrante-rs.com.br</t>
  </si>
  <si>
    <t>gabinete@independencia.rs.gov.br</t>
  </si>
  <si>
    <t>www.independencia.rs.gov.br</t>
  </si>
  <si>
    <t>prefeito@inhacora.rs.gov.br</t>
  </si>
  <si>
    <t>www.inhacora.rs.gov.br</t>
  </si>
  <si>
    <t>gabinete@ipe-rs.com.br</t>
  </si>
  <si>
    <t>www.ipe-rs.com.br</t>
  </si>
  <si>
    <t>prefeito@ipirangadosul.rs.gov.br</t>
  </si>
  <si>
    <t>www.ipirangadosul.rs.gov.br</t>
  </si>
  <si>
    <t>pmirai@speedrs.com.br</t>
  </si>
  <si>
    <t>www.irai.rs.gov.br</t>
  </si>
  <si>
    <t>gabineteprefeito@itaara.rs.gov.br</t>
  </si>
  <si>
    <t>www.itaara.rs.gov.br</t>
  </si>
  <si>
    <t>prefeituraitacurubi.gabinete@gmail.com</t>
  </si>
  <si>
    <t>www.itacurubi.rs.gov.br</t>
  </si>
  <si>
    <t>adm@itapuca.rs.gov.br</t>
  </si>
  <si>
    <t>www.itapuca.rs.gov.br</t>
  </si>
  <si>
    <t>gabinete@itaqui.rs.gov.br</t>
  </si>
  <si>
    <t>www.itaqui.rs.gov.br</t>
  </si>
  <si>
    <t xml:space="preserve">contato@itati.rs.gov.br </t>
  </si>
  <si>
    <t>www.itati.rs.gov.br</t>
  </si>
  <si>
    <t>itatibadosul@itatibadosul-rs.com.br</t>
  </si>
  <si>
    <t>www.itatibadosul-rs.com.br</t>
  </si>
  <si>
    <t>gabinete@ivora.rs.gov.br</t>
  </si>
  <si>
    <t>www.ivora.rs.gov.br/</t>
  </si>
  <si>
    <t>gabinete@ivoti.rs.gov.br</t>
  </si>
  <si>
    <t>www.ivoti.rs.gov.br</t>
  </si>
  <si>
    <t>gabinete@jaboticaba.rs.gov.br</t>
  </si>
  <si>
    <t>www.jaboticaba.rs.gov.br</t>
  </si>
  <si>
    <t>gabinete@jacuizinho.rs.gov.br</t>
  </si>
  <si>
    <t>www.jacuizinho.rs.gov.br</t>
  </si>
  <si>
    <t>pmjacutinga@jacutinga.rs.gov.br</t>
  </si>
  <si>
    <t>www.jacutinga.rs.gov.br</t>
  </si>
  <si>
    <t>prefeito@jaguarao.rs.gov.br</t>
  </si>
  <si>
    <t>www.jaguarao.rs.gov.br</t>
  </si>
  <si>
    <t>gabinete@jaguari.rs.gov.br</t>
  </si>
  <si>
    <t>www.jaguari.rs.gov.br</t>
  </si>
  <si>
    <t>gabinete@jaquiranaonline.com.br</t>
  </si>
  <si>
    <t>http://www.jaquirana.rs.gov.br</t>
  </si>
  <si>
    <t>pmjarirs@gmail.com</t>
  </si>
  <si>
    <t>www.jari.rs.gov.br</t>
  </si>
  <si>
    <t>gabinete@joia.rs.gov.br</t>
  </si>
  <si>
    <t>www.joia.rs.gov.br</t>
  </si>
  <si>
    <t>gabinete@juliodecastilhos.rs.gov.br</t>
  </si>
  <si>
    <t>www.juliodecastilhos.rs.gov.br</t>
  </si>
  <si>
    <t>gabineteprefeitoluizinho@gmail.com</t>
  </si>
  <si>
    <t>www.lagoabonita.rs.gov.br</t>
  </si>
  <si>
    <t>gabinete@lagoa3cantos.rs.gov.br</t>
  </si>
  <si>
    <t>www.lagoa3cantos.rs.gov.br</t>
  </si>
  <si>
    <t>gabinete@lagoavermelha.rs.gov.br</t>
  </si>
  <si>
    <t>www.lagoavermelha.atende.net</t>
  </si>
  <si>
    <t>ciranocamargo@lagoao.rs.gov.br</t>
  </si>
  <si>
    <t>www.lagoao.rs.gov.br</t>
  </si>
  <si>
    <t>gabinete@lajeado.rs.gov.br</t>
  </si>
  <si>
    <t>www.lajeado.rs.gov.br</t>
  </si>
  <si>
    <t>gabinete.beto@lajeadodobugre.rs.gov.br</t>
  </si>
  <si>
    <t>www.lajeadodobugre.rs.gov.br</t>
  </si>
  <si>
    <t>gabinete.prefeito.lavrasdosul@gmail.com</t>
  </si>
  <si>
    <t>www.lavrasdosul.rs.gov.br</t>
  </si>
  <si>
    <t>gabinete@liberatosalzano-rs.com.br</t>
  </si>
  <si>
    <t>www.liberatosalzano.rs.gov.br</t>
  </si>
  <si>
    <t>prefeito@lindolfocollor.rs.gov.br</t>
  </si>
  <si>
    <t>www.lindolfocollor.rs.gov.br</t>
  </si>
  <si>
    <t>gabinete@linhanova.rs.gov.br</t>
  </si>
  <si>
    <t>www.linhanova.rs.gov.br</t>
  </si>
  <si>
    <t>gabinete@macambara.rs.gov.br</t>
  </si>
  <si>
    <t>www.macambara.rs.gov.br</t>
  </si>
  <si>
    <t>prefeitoalcir@machadinho.rs.gov.br</t>
  </si>
  <si>
    <t>www.pmmachadinho.rs.gov.br</t>
  </si>
  <si>
    <t>gabinete@mampituba.rs.gov.br</t>
  </si>
  <si>
    <t>www.mampituba.rs.gov.br</t>
  </si>
  <si>
    <t>gabinete@manoelviana.rs.gov.br</t>
  </si>
  <si>
    <t>www.manoelviana.rs.gov.br</t>
  </si>
  <si>
    <t>gabinete@maquine.rs.gov.br</t>
  </si>
  <si>
    <t>www.maquine.rs.gov.br</t>
  </si>
  <si>
    <t>gabinete@marata.rs.gov.br</t>
  </si>
  <si>
    <t>www.marata.rs.gov.br</t>
  </si>
  <si>
    <t>prefeitoiura@pmmarau.com.br</t>
  </si>
  <si>
    <t>www.pmmarau.com.br</t>
  </si>
  <si>
    <t>delfim@marcelinoramos.rs.gov.br</t>
  </si>
  <si>
    <t>www.marcelinoramos.rs.gov.br</t>
  </si>
  <si>
    <t>gabinete@marianapimentel.rs.gov.br</t>
  </si>
  <si>
    <t>www.marianapimentel.rs.gov.br</t>
  </si>
  <si>
    <t>adm@marianomoro.rs.gov.br</t>
  </si>
  <si>
    <t>www.pmmarianomoro.com.br</t>
  </si>
  <si>
    <t>prefeito@marquesdesouza.rs.gov.br</t>
  </si>
  <si>
    <t>www.marquesdesouza.rs.gov.br</t>
  </si>
  <si>
    <t>chefegabinete@mata.rs.gov.br</t>
  </si>
  <si>
    <t>www.mata.rs.gov.br</t>
  </si>
  <si>
    <t>gabinete@matocastelhano-rs.com.br</t>
  </si>
  <si>
    <t>www.matocastelhano-rs.com.br</t>
  </si>
  <si>
    <t>prefeitura@matoleitao-rs.com.br</t>
  </si>
  <si>
    <t>www.matoleitao-rs.com.br</t>
  </si>
  <si>
    <t>gabinete@matoqueimado-rs.com.br</t>
  </si>
  <si>
    <t>www.matoqueimado-rs.com.br</t>
  </si>
  <si>
    <t>gabineteprefeito@maximilianodealmeida.rs.gov.br</t>
  </si>
  <si>
    <t>www.maximilianodealmeida.rs.gov.br</t>
  </si>
  <si>
    <t>gabinete@minasdoleao.rs.gov.br</t>
  </si>
  <si>
    <t>www.minasdoleao.rs.gov.br</t>
  </si>
  <si>
    <t>prefeito@miraguai.rs.gov.br</t>
  </si>
  <si>
    <t>www.miraguai.rs.gov.br</t>
  </si>
  <si>
    <t>gabineteprefeito@pmmontauri.com.br</t>
  </si>
  <si>
    <t>www.pmmontauri.com.br</t>
  </si>
  <si>
    <t>hildebrandodealmeida@yahoo.com.br</t>
  </si>
  <si>
    <t>www.montealegredoscampos.rs.gov.br</t>
  </si>
  <si>
    <t>gabinete@montebelodosul.rs.gov.br</t>
  </si>
  <si>
    <t>www.montebelodosul.rs.gov.br</t>
  </si>
  <si>
    <t>gabinete@montenegro.rs.gov.br</t>
  </si>
  <si>
    <t>www.montenegro.rs.gov.br</t>
  </si>
  <si>
    <t>gabinete@mormacors.com.br</t>
  </si>
  <si>
    <t>www.mormaco.rs.gov.br</t>
  </si>
  <si>
    <t>morrinhosdosul@bol.com.br</t>
  </si>
  <si>
    <t>www.pmmorrinhosdosul.com.br</t>
  </si>
  <si>
    <t>gabinete@morroredondo.rs.gov.br</t>
  </si>
  <si>
    <t>www.morroredondo.rs.gov.br</t>
  </si>
  <si>
    <t>assessoria@morroreuter.rs.gov.br</t>
  </si>
  <si>
    <t>www.morroreuter.rs.gov.br</t>
  </si>
  <si>
    <t>gabinete@mostardas.rs.gov.br</t>
  </si>
  <si>
    <t>www.mostardas.rs.gov.br</t>
  </si>
  <si>
    <t>gabinete@mucum-rs.com.br</t>
  </si>
  <si>
    <t>www.mucum-rs.com.br</t>
  </si>
  <si>
    <t>rita@muitoscapoes.rs.gov.br</t>
  </si>
  <si>
    <t>www.muitoscapoes.rs.gov.br</t>
  </si>
  <si>
    <t>gabinete@muliterno-rs.com.br</t>
  </si>
  <si>
    <t>www.muliterno.rs.gov.br</t>
  </si>
  <si>
    <t>gabinete@naometoque.rs.gov.br</t>
  </si>
  <si>
    <t>www.naometoque.rs.gov.br</t>
  </si>
  <si>
    <t>administracao@nicolauvergueiro.rs.gov.br</t>
  </si>
  <si>
    <t>www.nicolauvergueiro.rs.gov.br</t>
  </si>
  <si>
    <t>administracao@nonoai.rs.gov.br</t>
  </si>
  <si>
    <t>www.nonoai.rs.gov.br</t>
  </si>
  <si>
    <t>prefeito@novaalvorada.rs.gov.br</t>
  </si>
  <si>
    <t>www.novaalvorada.rs.gov.br</t>
  </si>
  <si>
    <t>pmaraca@novaaraca.rs.gov.br</t>
  </si>
  <si>
    <t>www.novaaraca.rs.gov.br</t>
  </si>
  <si>
    <t>administracao@novabassano.rs.gov.br</t>
  </si>
  <si>
    <t>www.novabassano.rs.gov.br</t>
  </si>
  <si>
    <t>prefeitonovaboavista@gmail.com</t>
  </si>
  <si>
    <t>www.novaboavista.rs.gov.br</t>
  </si>
  <si>
    <t>administracao@novabrescia.rs.gov.br</t>
  </si>
  <si>
    <t>www.prefeituradenovabrescia.com.br</t>
  </si>
  <si>
    <t>prefeito@pmnovacandelaria.com.br</t>
  </si>
  <si>
    <t>www.novacandelaria.rs.gov.br</t>
  </si>
  <si>
    <t>gabinete@novaesperancadosul.rs.gov.br</t>
  </si>
  <si>
    <t>www.novaesperancadosul.rs.gov.br</t>
  </si>
  <si>
    <t>gabinete@novahartz.rs.gov.br</t>
  </si>
  <si>
    <t>www.pmnovahartz.com.br</t>
  </si>
  <si>
    <t>gabinete@novapadua.rs.gov.br</t>
  </si>
  <si>
    <t>www.novapadua.rs.gov.br</t>
  </si>
  <si>
    <t>gabinete@novapalma.rs.gov.br</t>
  </si>
  <si>
    <t>www.novapalma.rs.gov.br</t>
  </si>
  <si>
    <t>gabinete@novapetropolis.rs.gov.br</t>
  </si>
  <si>
    <t>www.novapetropolis.rs.gov.br</t>
  </si>
  <si>
    <t>gabinete@novaprata.rs.gov.br</t>
  </si>
  <si>
    <t>www.novaprata.rs.gov.br</t>
  </si>
  <si>
    <t>gabinete@novaramada.rs.gov.br</t>
  </si>
  <si>
    <t>www.novaramada.rs.gov.br</t>
  </si>
  <si>
    <t>prefeito@novaromadosul.rs.gov.br</t>
  </si>
  <si>
    <t>www.novaromadosul.rs.gov.br</t>
  </si>
  <si>
    <t>prefeitura@novasantarita.rs.gov.br</t>
  </si>
  <si>
    <t>www.novasantarita.rs.gov.br</t>
  </si>
  <si>
    <t>gabineteprefeituranb@gmail.com</t>
  </si>
  <si>
    <t>www.novobarreiro.rs.gov.br</t>
  </si>
  <si>
    <t>novocabrais@novocabrais.rs.gov.br</t>
  </si>
  <si>
    <t>www.novocabrais.rs.gov.br</t>
  </si>
  <si>
    <t>gabineteprefeita@novohamburgo.rs.gov.br</t>
  </si>
  <si>
    <t>www.novohamburgo.rs.gov.br</t>
  </si>
  <si>
    <t>administracao@novomachado.rs.gov.br</t>
  </si>
  <si>
    <t>www.novomachado.rs.gov.br</t>
  </si>
  <si>
    <t>gabinete@novotiradentesrs.com.br</t>
  </si>
  <si>
    <t>www.novotiradentesrs.com.br</t>
  </si>
  <si>
    <t>gabinete@novoxingu.rs.gov.br</t>
  </si>
  <si>
    <t>www.novoxingu.rs.gov.br</t>
  </si>
  <si>
    <t>gabinete@osorio.rs.gov.br</t>
  </si>
  <si>
    <t>www.osorio.rs.gov.br</t>
  </si>
  <si>
    <t>gabinete@paimfilhors.com.br</t>
  </si>
  <si>
    <t>www.paimfilho.rs.gov.br</t>
  </si>
  <si>
    <t>gabinete@palmaresdosul.rs.gov.br</t>
  </si>
  <si>
    <t>www.palmaresdosul.rs.gov.br</t>
  </si>
  <si>
    <t>chefedegabinete@palmeiradasmissoes-rs.com.br</t>
  </si>
  <si>
    <t>www.palmeiradasmissoes-rs.com.br</t>
  </si>
  <si>
    <t>adm@palmitinho.rs.gov.br</t>
  </si>
  <si>
    <t>www.palmitinho.rs.gov.br</t>
  </si>
  <si>
    <t>prefeito@panambi.rs.gov.br</t>
  </si>
  <si>
    <t>www.panambi.rs.gov.br</t>
  </si>
  <si>
    <t>admpantano@pantanogrande.rs.gov.br</t>
  </si>
  <si>
    <t>www.pantanogrande.rs.gov.br</t>
  </si>
  <si>
    <t>gabinete@parai.rs.gov.br</t>
  </si>
  <si>
    <t>www.parai.rs.gov.br</t>
  </si>
  <si>
    <t>prefeitura@paraisodosul.rs.gov.br</t>
  </si>
  <si>
    <t>www.paraisodosul.rs.gov.br</t>
  </si>
  <si>
    <t>gabinete@pmparecinovo.com.br</t>
  </si>
  <si>
    <t>www.parecinovo.rs.gov.br</t>
  </si>
  <si>
    <t>gabinete@parobe.rs.gov.br</t>
  </si>
  <si>
    <t>www.parobe.rs.gov.br</t>
  </si>
  <si>
    <t>prefeitura@passasete.rs.gov.br</t>
  </si>
  <si>
    <t>www.passasete.rs.gov.br</t>
  </si>
  <si>
    <t>gabinete@passodosobrado.rs.gov.br</t>
  </si>
  <si>
    <t>www.passodosobrado.rs.gov.br</t>
  </si>
  <si>
    <t>gabinete@pmpf.rs.gov.br</t>
  </si>
  <si>
    <t>www.pmpf.rs.gov.br</t>
  </si>
  <si>
    <t>recepcao@paulobento.rs.gov.br</t>
  </si>
  <si>
    <t>www.paulobento.rs.gov.br</t>
  </si>
  <si>
    <t>gabinete@paverama.rs.gov.br</t>
  </si>
  <si>
    <t>www.paverama.rs.gov.br</t>
  </si>
  <si>
    <t>gabinete@pedrasaltas.rs.gov.br</t>
  </si>
  <si>
    <t>www.pedrasaltas.rs.gov.br</t>
  </si>
  <si>
    <t>gabinetepmpo@gmail.com</t>
  </si>
  <si>
    <t>www.pedroosorio.rs.gov.br</t>
  </si>
  <si>
    <t>gabinete@pejucara.rs.gov.br</t>
  </si>
  <si>
    <t>www.pejucara.rs.gov.br</t>
  </si>
  <si>
    <t>gabinete.prefeita@pelotas.rs.gov.br</t>
  </si>
  <si>
    <t>www.pelotas.com.br</t>
  </si>
  <si>
    <t>gabinete@picadacafe.rs.gov.br</t>
  </si>
  <si>
    <t>www.picadacafe.rs.gov.br</t>
  </si>
  <si>
    <t>gabinete@pinhal.rs.gov.br</t>
  </si>
  <si>
    <t>www.pinhal.rs.com.br</t>
  </si>
  <si>
    <t>gabinete@pinhaldaserra.rs.gov.br</t>
  </si>
  <si>
    <t>www.pinhaldaserra.rs.gov.br</t>
  </si>
  <si>
    <t>prefeito@pinhalgrande.rs.gov.br</t>
  </si>
  <si>
    <t>www.pinhalgrande.rs.gov.br</t>
  </si>
  <si>
    <t>prefeitonelbo@pinherinhodovale.rs.gov.br</t>
  </si>
  <si>
    <t>www.pinheirinhodovale.rs.gov.br</t>
  </si>
  <si>
    <t>gabinete@pinheiromachado.rs.gov.br</t>
  </si>
  <si>
    <t>www.pinheiromachado.rs.gov.br</t>
  </si>
  <si>
    <t>contato@pintobandeira.rs.gov.br</t>
  </si>
  <si>
    <t>www.pintobandeira.rs.gov.br</t>
  </si>
  <si>
    <t>gabinete@pirapo.rs.gov.br</t>
  </si>
  <si>
    <t>www.pirapo.rs.gov.br</t>
  </si>
  <si>
    <t>gabinete@prefeiturapiratini.com.br</t>
  </si>
  <si>
    <t>www.prefeiturapiratini.rs.gov.br</t>
  </si>
  <si>
    <t>cristianoprefeito@yahoo.com</t>
  </si>
  <si>
    <t>www.planalto.rs.gov.br</t>
  </si>
  <si>
    <t>prefeitura@pocodasantas.rs.gov.br</t>
  </si>
  <si>
    <t>www.pocodasantas.rs.gov.br</t>
  </si>
  <si>
    <t>gabinete@pontao.rs.gov.br</t>
  </si>
  <si>
    <t>www.pontao.rs.gov.br</t>
  </si>
  <si>
    <t>gabinete@pontepreta.rs.gov.br</t>
  </si>
  <si>
    <t>www.pontepreta.rs.gov.br</t>
  </si>
  <si>
    <t>gabinete@portao.rs.gov.br</t>
  </si>
  <si>
    <t>www.portao.rs.gov.br</t>
  </si>
  <si>
    <t>prefeito@portoalegre.rs.gov.br</t>
  </si>
  <si>
    <t>www.portoalegre.rs.gov.br</t>
  </si>
  <si>
    <t>prefeitura@portolucena.rs.gov.br</t>
  </si>
  <si>
    <t>www.portolucena.rs.gov.br</t>
  </si>
  <si>
    <t>administracao@portomaua.rs.gov.br</t>
  </si>
  <si>
    <t>www.portomaua.rs.gov.br</t>
  </si>
  <si>
    <t>gabinete@portoveracruz.rs.gov.br</t>
  </si>
  <si>
    <t>www.portoveracruz.rs.gov.br</t>
  </si>
  <si>
    <t>gabinete@pmportoxavier.com.br</t>
  </si>
  <si>
    <t>www.portoxavier.rs.gov.br</t>
  </si>
  <si>
    <t>prefeito@pousonovo.rs.gov.br</t>
  </si>
  <si>
    <t>www.pousonovo-rs.com.br</t>
  </si>
  <si>
    <t>prefeito@presidentelucena.rs.gov.br</t>
  </si>
  <si>
    <t>www.presidentelucena.rs.gov.br</t>
  </si>
  <si>
    <t>adm.progresso@viabol.com.br</t>
  </si>
  <si>
    <t>www.progresso.rs.gov.br</t>
  </si>
  <si>
    <t>prefeito@protasioalves.rs.gov.br</t>
  </si>
  <si>
    <t>www.protasioalves.rs.gov.br</t>
  </si>
  <si>
    <t>gabinete@putinga.rs.gov.br</t>
  </si>
  <si>
    <t>www.putinga.rs.gov.br</t>
  </si>
  <si>
    <t>gabprefeitoquarai@gmail.com</t>
  </si>
  <si>
    <t>www.quarai.rs.gov.br</t>
  </si>
  <si>
    <t>adm@quatroirmaos.rs.gov.br</t>
  </si>
  <si>
    <t>www.quatroirmaos.rs.gov.br</t>
  </si>
  <si>
    <t>gabinete@quevedos.rs.gov.br</t>
  </si>
  <si>
    <t>www.quevedos.rs.gov.br</t>
  </si>
  <si>
    <t>gabinete@pm15nov.rs.gov.br</t>
  </si>
  <si>
    <t>www.quinzedenovembro.rs.gov.br</t>
  </si>
  <si>
    <t>gabinete@redentora.rs.gov.br</t>
  </si>
  <si>
    <t>www.redentora.rs.gov.br</t>
  </si>
  <si>
    <t>administracao@relvadors.com.br</t>
  </si>
  <si>
    <t>www.relvadors.com.br</t>
  </si>
  <si>
    <t>prefeitura@restingaseca.rs.gov.br</t>
  </si>
  <si>
    <t>www.restingaseca.rs.gov.br</t>
  </si>
  <si>
    <t>gabinete@riodosindios.rs.gov.br</t>
  </si>
  <si>
    <t>www.riodosindios.rs.gov.br</t>
  </si>
  <si>
    <t>protocolo.gabex@riogrande.rs.gov.br</t>
  </si>
  <si>
    <t>www.riogrande.rs.gov.br</t>
  </si>
  <si>
    <t>gabinete@riopardo.rs.gov.br</t>
  </si>
  <si>
    <t>www.riopardo.rs.gov.br</t>
  </si>
  <si>
    <t>prefeitura@pmriozinho.com.br</t>
  </si>
  <si>
    <t>www.pmriozinho.rs.gov.br</t>
  </si>
  <si>
    <t>gabinete@rocasales-rs.com.br</t>
  </si>
  <si>
    <t>www.rocasales-rs.com.br</t>
  </si>
  <si>
    <t>administracao@rodeiobonito.rs.gov.br</t>
  </si>
  <si>
    <t>www.rodeiobonito.rs.gov.br</t>
  </si>
  <si>
    <t>rolador@pmrolador.com.br</t>
  </si>
  <si>
    <t>www.rolador.rs.gov.br</t>
  </si>
  <si>
    <t>gabineterolante@rolante.rs.gov.br</t>
  </si>
  <si>
    <t>www.rolante.rs.gov.br</t>
  </si>
  <si>
    <t>prefeito@rondaalta.rs.gov.br</t>
  </si>
  <si>
    <t>www.rondaalta.rs.gov.br</t>
  </si>
  <si>
    <t>prefeitura@rondinha.rs.gov.br</t>
  </si>
  <si>
    <t>www.rondinha.rs.gov.br</t>
  </si>
  <si>
    <t>pmrg@roquegonzales-rs.com.br</t>
  </si>
  <si>
    <t>www.roquegonzales.rs.com.br</t>
  </si>
  <si>
    <t>gabineterosul@gmail.com</t>
  </si>
  <si>
    <t>www.rosariodosul.rs.gov.br</t>
  </si>
  <si>
    <t>pmsagrada@uol.com.br</t>
  </si>
  <si>
    <t>www.sagradafamilia.rs.gov.br</t>
  </si>
  <si>
    <t>gabinete@saldanhamarinho.rs.gov.br</t>
  </si>
  <si>
    <t>www.saldanhamarinho.rs.gov.br</t>
  </si>
  <si>
    <t>gabinete@saltodojacui.rs.gov.br</t>
  </si>
  <si>
    <t>www.saltodojacui.rs.gov.br</t>
  </si>
  <si>
    <t>gabinete@salvadordasmissoes.rs.gov.br</t>
  </si>
  <si>
    <t>www.salvadordasmissoes.rs.gov.br</t>
  </si>
  <si>
    <t>gabinete@salvadordosul.rs.gov.br</t>
  </si>
  <si>
    <t>www.salvadordosul.rs.gov.br</t>
  </si>
  <si>
    <t>administrativo@sananduva.rs.com.br</t>
  </si>
  <si>
    <t>www.sananduvars.com.br</t>
  </si>
  <si>
    <t>chefiagabinete@santabarbaradosul.rs.gov.br</t>
  </si>
  <si>
    <t>www.santabarbaradosul.rs.gov.br</t>
  </si>
  <si>
    <t>prefeitura@santaceciliadosul.rs.gov.br</t>
  </si>
  <si>
    <t>www.santaceciliadosul.rs.gov.br</t>
  </si>
  <si>
    <t>gabinete@santaclaradosul.rs.gov.br</t>
  </si>
  <si>
    <t>www.santaclaradosul.rs.gov.br</t>
  </si>
  <si>
    <t xml:space="preserve">prefeita@santacruz.rs.gov.br </t>
  </si>
  <si>
    <t>www.santacruz.rs.gov.br</t>
  </si>
  <si>
    <t>gabinete@santamargaridadosul.rs.gov.br</t>
  </si>
  <si>
    <t>www.santamargaridadosul.rs.gov.br</t>
  </si>
  <si>
    <t>casacivil@santamaria.rs.gov.br</t>
  </si>
  <si>
    <t>www.santamaria.rs.gov.br</t>
  </si>
  <si>
    <t>prefeitura@santamariadoherval.rs.gov.br</t>
  </si>
  <si>
    <t>www.santamariadoherval.rs.gov.br</t>
  </si>
  <si>
    <t>gab@santarosa.rs.gov.br</t>
  </si>
  <si>
    <t>www.santarosa.rs.gov.br</t>
  </si>
  <si>
    <t>gabinete@santatereza.rs.gov.br</t>
  </si>
  <si>
    <t>www.santatereza.rs.gov.br</t>
  </si>
  <si>
    <t>prefeitobacelo@gmail.com</t>
  </si>
  <si>
    <t>www.santavitoriadopalmar.rs.gov.br</t>
  </si>
  <si>
    <t>sboavista.gabinete@farrapo.com.br</t>
  </si>
  <si>
    <t>www.santanadaboavista.rs.gov.br</t>
  </si>
  <si>
    <t>gabinetedaprefeita.livramento@gmail.com</t>
  </si>
  <si>
    <t>www.sdolivramento.com.br</t>
  </si>
  <si>
    <t>prefasantiago@gmail.com</t>
  </si>
  <si>
    <t>www.santiago.rs.gov.br</t>
  </si>
  <si>
    <t>gabinete@santoangelo.rs.gov.br</t>
  </si>
  <si>
    <t>www.santoangelo.rs.gov.br</t>
  </si>
  <si>
    <t>gabinete@pmsap.com.br</t>
  </si>
  <si>
    <t>www.santoantoniodapatrulha.rs.gov.br</t>
  </si>
  <si>
    <t>prefeiturasamgabinete@gmail.com</t>
  </si>
  <si>
    <t>www.santoantoniodasmissoes.rs.gov.br</t>
  </si>
  <si>
    <t>gabinete@pmpalma.com.br</t>
  </si>
  <si>
    <t>www.pmpalma.com.br</t>
  </si>
  <si>
    <t>administracao.sap@dgnet.com.br</t>
  </si>
  <si>
    <t>www.santoantoniodoplanalto.rs.gov.br</t>
  </si>
  <si>
    <t>gabinete@santoaugusto.rs.gov.br</t>
  </si>
  <si>
    <t>www.santoaugusto.rs.gov.br</t>
  </si>
  <si>
    <t>gabinete@santocristo.rs.gov.br</t>
  </si>
  <si>
    <t>www.santocristo.rs.gov.br</t>
  </si>
  <si>
    <t>admexpeditense@gmail.com</t>
  </si>
  <si>
    <t>www.santoexpeditodosul.rs.gov.br</t>
  </si>
  <si>
    <t>gabinete@saoborja.rs.gov.br</t>
  </si>
  <si>
    <t>www.saoborja.rs.gov.br</t>
  </si>
  <si>
    <t>administracao@saodomingosdosul.rs.gov.br</t>
  </si>
  <si>
    <t>www.saodomingosdosul.rs.gov.br</t>
  </si>
  <si>
    <t>pmadmin@bol.com.br</t>
  </si>
  <si>
    <t>www.saofranciscodeassis.rs.gov.br</t>
  </si>
  <si>
    <t>gabinete@saofranciscodepaula.rs.gov.br</t>
  </si>
  <si>
    <t>www.saofranciscodepaula.rs.gov.br</t>
  </si>
  <si>
    <t>gabineteprefeito@saogabriel.rs.gov.br</t>
  </si>
  <si>
    <t>www.saogabriel.rs.gov.br</t>
  </si>
  <si>
    <t>gabinete.sj@saojeronimo.rs.gov.br</t>
  </si>
  <si>
    <t>www.saojeronimo.rs.gov.br</t>
  </si>
  <si>
    <t>administracao@saojoaodaurtiga.rs.gov.br</t>
  </si>
  <si>
    <t>www.saojoaodaurtiga.com.br</t>
  </si>
  <si>
    <t>gabinete@saojoaodopolesine.rs.gov.br</t>
  </si>
  <si>
    <t>www.saojoaodopolesine.rs.gov.br</t>
  </si>
  <si>
    <t>prefeito@saojorge.rs.gov.br</t>
  </si>
  <si>
    <t>www.saojorge.rs.gov.br</t>
  </si>
  <si>
    <t>prefeitogilmar@saojosedasmissoes.rs.gov.br</t>
  </si>
  <si>
    <t>www.saojosedasmissoes.rs.gov.br</t>
  </si>
  <si>
    <t>adm.sjh@gmail.com</t>
  </si>
  <si>
    <t>www.saojosedoherval.rs.gov.br</t>
  </si>
  <si>
    <t>gabinete@saojosedohortencio.rs.gov.br</t>
  </si>
  <si>
    <t>www.saojosedohortencio.rs.gov.br</t>
  </si>
  <si>
    <t>prefeito@sjinhacora.com.br</t>
  </si>
  <si>
    <t>www.sjinhacora.com.br</t>
  </si>
  <si>
    <t>gabex@saojosedonorte.rs.gov.br</t>
  </si>
  <si>
    <t>www.saojosedonorte.rs.gov.br</t>
  </si>
  <si>
    <t>administracao@pmouro.com.br</t>
  </si>
  <si>
    <t>www.saojosedoouro.rs.gov.br</t>
  </si>
  <si>
    <t>gabinete@saojosedosul.rs.gov.br</t>
  </si>
  <si>
    <t>www.saojosedosul.rs.gov.br</t>
  </si>
  <si>
    <t>gabinete@saojosedosausentes.rs.gov.br</t>
  </si>
  <si>
    <t>www.saojosedosausentes.rs.gov.br</t>
  </si>
  <si>
    <t>gabinetedoprefeito@saoleopoldo.rs.gov.br</t>
  </si>
  <si>
    <t>www.saoleopoldo.rs.gov.br</t>
  </si>
  <si>
    <t>rudinei@saolourencodosul.rs.gov.br</t>
  </si>
  <si>
    <t>www.saolourencodosul.rs.gov.br</t>
  </si>
  <si>
    <t>gabinete@saoluizgonzaga.rs.gov.br</t>
  </si>
  <si>
    <t>www.saoluizgonzaga.rs.gov.br</t>
  </si>
  <si>
    <t>gabinete@saomarcos.rs.gov.br</t>
  </si>
  <si>
    <t>www.saomarcos.rs.gov.br</t>
  </si>
  <si>
    <t>gabinete@saomartinho.rs.gov.br</t>
  </si>
  <si>
    <t>www.saomartinho.rs.gov.br</t>
  </si>
  <si>
    <t>gabinete@saomartinhodaserra.rs.gov.br</t>
  </si>
  <si>
    <t>www.saomartinhodaserra.rs.gov.br</t>
  </si>
  <si>
    <t>saomiguel.prefeito@gmail.com</t>
  </si>
  <si>
    <t>www.saomiguel-rs.com.br</t>
  </si>
  <si>
    <t>pmsnicolau@viacom.com.br</t>
  </si>
  <si>
    <t>www.saonicolau.rs.gov.br</t>
  </si>
  <si>
    <t>gabinete@saopaulodasmissoes.rs.gov.br</t>
  </si>
  <si>
    <t>www.saopaulodasmissoes.rs.gov.br</t>
  </si>
  <si>
    <t>gabinete@saopedrodaserra.rs.gov.br</t>
  </si>
  <si>
    <t>www.saopedrodaserra.rs.gov.br</t>
  </si>
  <si>
    <t>pmsaopedro@bol.com.br</t>
  </si>
  <si>
    <t>www.saopedrodasmissoes.rs.gov.br</t>
  </si>
  <si>
    <t>gabinete@saopedrodobutia.rs.gov.br</t>
  </si>
  <si>
    <t>www.saopedrodobutia.rs.gov.br</t>
  </si>
  <si>
    <t>gabinetedoprefeito@saopedrodosul.org</t>
  </si>
  <si>
    <t>www.saopedrodosul.rs.gov.br</t>
  </si>
  <si>
    <t>gabinete@saosebastiaodocai.rs.gov.br</t>
  </si>
  <si>
    <t>www.saosebastiaodocai.rs.gov.br</t>
  </si>
  <si>
    <t>gabineteprefeito@saosepe.rs.gov.br</t>
  </si>
  <si>
    <t>www.saosepe.rs.gov.br</t>
  </si>
  <si>
    <t>prefeito@saovalentim.rs.gov.br</t>
  </si>
  <si>
    <t>www.saovalentim.rs.gov.br</t>
  </si>
  <si>
    <t>gabinete@saovalentimdosul.rs.gov.br</t>
  </si>
  <si>
    <t>www.saovalentimdosul.rs.gov.br</t>
  </si>
  <si>
    <t>gabinetedoprefeito@saovaleriodosul.rs.gov.br</t>
  </si>
  <si>
    <t>www.saovaleriodosul.rs.gov.br</t>
  </si>
  <si>
    <t>gabinete@saovendelino.rs.gov.br</t>
  </si>
  <si>
    <t>www.saovendelino.rs.gov.br</t>
  </si>
  <si>
    <t>gabinete@saovicentedosul.rs.gov.br</t>
  </si>
  <si>
    <t>www.saovicentedosul.rs.gov.br</t>
  </si>
  <si>
    <t>gabinete@sapiranga.rs.gov.br</t>
  </si>
  <si>
    <t>www.sapiranga.rs.gov.br</t>
  </si>
  <si>
    <t>gab.prefeito@sapucaiadosul.rs.gov.br</t>
  </si>
  <si>
    <t>www.sapucaiadosul.rs.gov.br</t>
  </si>
  <si>
    <t>gabinete@sarandi.rs.gov.br</t>
  </si>
  <si>
    <t>www.sarandi.rs.gov.br</t>
  </si>
  <si>
    <t>secretaria@pmseberi.com.br</t>
  </si>
  <si>
    <t>www.pmseberi.com.br</t>
  </si>
  <si>
    <t>gabinete@sedenova.rs.gov.br</t>
  </si>
  <si>
    <t>www.sedenova.rs.gov.br</t>
  </si>
  <si>
    <t>gabinete@segredors.com.br</t>
  </si>
  <si>
    <t>www.segredo.rs.gov.br</t>
  </si>
  <si>
    <t>gabinete@selbach.rs.gov.br</t>
  </si>
  <si>
    <t>www.selbach.rs.gov.br</t>
  </si>
  <si>
    <t>administracao@senadorsalgadofilho.rs.gov.br</t>
  </si>
  <si>
    <t>senadorsalgadofilho.atende.net</t>
  </si>
  <si>
    <t>gabinete@sentineladosul.rs.gov.br</t>
  </si>
  <si>
    <t>www.sentineladosul.rs.gov.br</t>
  </si>
  <si>
    <t>prefeito@serafinacorrea.rs.gov.br</t>
  </si>
  <si>
    <t>www.serafinacorrea.rs.gov.br</t>
  </si>
  <si>
    <t>administracao@serio.rs.gov.br</t>
  </si>
  <si>
    <t>www.serio.rs.gov.br</t>
  </si>
  <si>
    <t>prefeito@sertao.rs.gov.br</t>
  </si>
  <si>
    <t>www.sertao.rs.gov.br</t>
  </si>
  <si>
    <t>gabinete@sertaosantana-rs.com.br</t>
  </si>
  <si>
    <t>www.sertaosantana-rs.com.br</t>
  </si>
  <si>
    <t>admin@pmsetedesetembro.com.br</t>
  </si>
  <si>
    <t>www.setedesetembro.rs.gov.br</t>
  </si>
  <si>
    <t>gabinete@pmsa.rs.gov.br</t>
  </si>
  <si>
    <t>www.severianodealmeida.rs.gov.br</t>
  </si>
  <si>
    <t>gabinete@silveiramartins.rs.gov.br</t>
  </si>
  <si>
    <t>www.silveiramartins.rs.gov.br</t>
  </si>
  <si>
    <t>gabinete@sinimbu.rs.gov.br</t>
  </si>
  <si>
    <t>www.sinimbu.rs.gov.br</t>
  </si>
  <si>
    <t>assessoria@sobradinho-rs.com.br</t>
  </si>
  <si>
    <t>www.sobradinho.rs.gov.br</t>
  </si>
  <si>
    <t>gabinete@soledade.rs.gov.br</t>
  </si>
  <si>
    <t>www.soledade.rs.gov.br</t>
  </si>
  <si>
    <t>prefeito@tabai.rs.gov.br</t>
  </si>
  <si>
    <t>www.tabai.rs.gov.br</t>
  </si>
  <si>
    <t>prefeito@prefeituratapejara.com.br</t>
  </si>
  <si>
    <t>www.tapejara.rs.gov.br</t>
  </si>
  <si>
    <t>prefeito@tapera.rs.gov.br</t>
  </si>
  <si>
    <t>www.tapera.rs.gov.br</t>
  </si>
  <si>
    <t>gabinete@tapes.rs.gov.br</t>
  </si>
  <si>
    <t>www.tapes.rs.gov.br</t>
  </si>
  <si>
    <t>gabinete@taquara.rs.gov.br</t>
  </si>
  <si>
    <t>www.taquara.rs.gov.br</t>
  </si>
  <si>
    <t>gabinete@taquari.rs.gov.br</t>
  </si>
  <si>
    <t>www.taquari.rs.gov.br</t>
  </si>
  <si>
    <t>adm.prefeitura@hotmail.com</t>
  </si>
  <si>
    <t>www.taquarucudosulrs.com.br</t>
  </si>
  <si>
    <t>gabinete@tavares.rs.gov.br</t>
  </si>
  <si>
    <t>www.tavares.rs.gov.br</t>
  </si>
  <si>
    <t>prefeito@tenenteportela.rs.gov.br</t>
  </si>
  <si>
    <t>www.tenenteportela.rs.gov.br</t>
  </si>
  <si>
    <t>gabinetepmta@gmail.com</t>
  </si>
  <si>
    <t>www.terradeareia.rs.gov.br</t>
  </si>
  <si>
    <t xml:space="preserve">secprefeito@teutonia.rs.gov.br </t>
  </si>
  <si>
    <t>www.teutonia.com.br</t>
  </si>
  <si>
    <t>gabinete@tiohugo.rs.gov.br</t>
  </si>
  <si>
    <t>www.tiohugo.rs.gov.br</t>
  </si>
  <si>
    <t>gab@tiradentesdosul.rs.gov.br</t>
  </si>
  <si>
    <t>www.tiradentesdosul.rs.gov.br</t>
  </si>
  <si>
    <t>gabinete@toropi.rs.gov.br</t>
  </si>
  <si>
    <t>www.toropi.rs.gov.br</t>
  </si>
  <si>
    <t>prefeito@torres.rs.gov.br</t>
  </si>
  <si>
    <t>www.torres.rs.gov.br</t>
  </si>
  <si>
    <t>gabinetedoprefeito@tramandai.rs.gov.br</t>
  </si>
  <si>
    <t>www.tramandai.rs.gov.br</t>
  </si>
  <si>
    <t>prefeito@travesseiro.rs.gov.br</t>
  </si>
  <si>
    <t>www.travesseiro.rs.gov.br</t>
  </si>
  <si>
    <t>gabinete@pmtresarroios.com.br</t>
  </si>
  <si>
    <t>www.pmtresarroios.com.br</t>
  </si>
  <si>
    <t>pmtc.gabinete@terra.com.br</t>
  </si>
  <si>
    <t>www.trescachoeiras.rs.gov.br</t>
  </si>
  <si>
    <t>gabinete@pmtcoroas.com.br</t>
  </si>
  <si>
    <t>www.pmtcoroas.com.br</t>
  </si>
  <si>
    <t>gabinete.prefeito@pmtresdemaio.com.br</t>
  </si>
  <si>
    <t>www.pmtresdemaio.com.br</t>
  </si>
  <si>
    <t>contato@tresforquilhas.rs.gov.br</t>
  </si>
  <si>
    <t>www.tresforquilhas.rs.gov.br</t>
  </si>
  <si>
    <t>prefeito@trespalmeiras.rs.gov.br</t>
  </si>
  <si>
    <t>www.trespalmeiras.rs.gov.br</t>
  </si>
  <si>
    <t>gabinete@trespassos-rs.com.br</t>
  </si>
  <si>
    <t>www.trespassos-rs.com.br</t>
  </si>
  <si>
    <t>gabinete@trindadedosul.rs.gov.br</t>
  </si>
  <si>
    <t>www.trindadedosul.rs.gov.br</t>
  </si>
  <si>
    <t>gabinete@triunfo.rs.gov.br</t>
  </si>
  <si>
    <t>www.triunfo.rs.gov.br</t>
  </si>
  <si>
    <t>gabinete@tucunduva.rs.gov.br</t>
  </si>
  <si>
    <t>www.tucunduva.rs.gov.br</t>
  </si>
  <si>
    <t>gabinete@tunas.rs.gov.br</t>
  </si>
  <si>
    <t>www.tunas.rs.gov.br</t>
  </si>
  <si>
    <t>administracao@tupancidosul.rs.gov.br</t>
  </si>
  <si>
    <t>www.tupancidosul.rs.gov.br</t>
  </si>
  <si>
    <t>gabinete@tupancireta.rs.gov.br</t>
  </si>
  <si>
    <t>www.tupancireta.rs.gov.br</t>
  </si>
  <si>
    <t>administracao@tupandi.rs.gov.br</t>
  </si>
  <si>
    <t>www.tupandi.rs.gov.br</t>
  </si>
  <si>
    <t>admin@tuparendi.rs.gov.br</t>
  </si>
  <si>
    <t>www.tuparendi.rs.gov.br</t>
  </si>
  <si>
    <t>gabineteturucu@gmail.com</t>
  </si>
  <si>
    <t>www.turucu.rs.gov.br</t>
  </si>
  <si>
    <t>administracao@ubiretama.rs.gov.br</t>
  </si>
  <si>
    <t>www.ubiretama.rs.gov.br</t>
  </si>
  <si>
    <t>gabinete@uniaodaserra.rs.gov.br</t>
  </si>
  <si>
    <t>www.uniaodaserra.rs.gov.br</t>
  </si>
  <si>
    <t>gabinete@unistalda.rs.gov.br</t>
  </si>
  <si>
    <t>www.unistalda.rs.gov.br</t>
  </si>
  <si>
    <t>gapre@uruguaiana.rs.gov.br</t>
  </si>
  <si>
    <t>www.uruguaiana.rs.gov.br</t>
  </si>
  <si>
    <t>prefeito@vacaria.rs.gov.br</t>
  </si>
  <si>
    <t>www.vacaria.rs.gov.br</t>
  </si>
  <si>
    <t>prefeito@valedosol.rs.gov.br</t>
  </si>
  <si>
    <t>www.valedosol.rs.gov.br</t>
  </si>
  <si>
    <t>gabinete@valereal.rs.gov.br</t>
  </si>
  <si>
    <t>www.valereal.rs.gov.br</t>
  </si>
  <si>
    <t>gabineteprefeito@valeverde.rs.gov.br</t>
  </si>
  <si>
    <t>www.valeverde.rs.gov.br</t>
  </si>
  <si>
    <t>prefeito@pmvanini.com.br</t>
  </si>
  <si>
    <t>www.pmvanini.com.br</t>
  </si>
  <si>
    <t>gabineteprefeito@venancioaires.rs.gov.br</t>
  </si>
  <si>
    <t>www.venancioaires.rs.gov.br</t>
  </si>
  <si>
    <t>gabinete@veracruz.rs.gov.br</t>
  </si>
  <si>
    <t>www.veracruz.rs.gov.br</t>
  </si>
  <si>
    <t>gabinete@veranopolis.rs.gov.br</t>
  </si>
  <si>
    <t>www.veranopolis.rs.gov.br</t>
  </si>
  <si>
    <t>gabinete@vespasianocorrears.com.br</t>
  </si>
  <si>
    <t>www.vespasianocorrears.com.br</t>
  </si>
  <si>
    <t>gabinete@viadutos.rs.gov.br</t>
  </si>
  <si>
    <t>www.viadutos.rs.gov.br</t>
  </si>
  <si>
    <t>gabinete2@viamao.rs.gov.br</t>
  </si>
  <si>
    <t>www.viamao.rs.gov.br</t>
  </si>
  <si>
    <t>gabinete@vicentedutra.rs.gov.br</t>
  </si>
  <si>
    <t>www.vicentedutra.rs.gov.br</t>
  </si>
  <si>
    <t>prefeitura@prefvictorgraeff.com.br</t>
  </si>
  <si>
    <t>www.prefvictorgraeff.com.br</t>
  </si>
  <si>
    <t>prefeito@pmvilaflores.com.br</t>
  </si>
  <si>
    <t>www.vilaflores.rs.gov.br</t>
  </si>
  <si>
    <t>adm.vl@hotmail.com</t>
  </si>
  <si>
    <t>www.vilalangaro.rs.gov.br</t>
  </si>
  <si>
    <t>gabinete@pmvilamaria.com.br</t>
  </si>
  <si>
    <t>www.vilamaria.rs.gov.br</t>
  </si>
  <si>
    <t>gabinete@vilanovadosul.rs.gov.br</t>
  </si>
  <si>
    <t>www.vilanovadosul.rs.gov.br</t>
  </si>
  <si>
    <t>prefeitura@pmvistaalegre.com.br</t>
  </si>
  <si>
    <t>www.pmvistaalegre.com.br</t>
  </si>
  <si>
    <t>gabinete@vistalegredoprata.rs.gov.br</t>
  </si>
  <si>
    <t>www.vistalegredoprata.com.br</t>
  </si>
  <si>
    <t>administracao@vistagaucha-rs.com.br</t>
  </si>
  <si>
    <t>www.vistagaucha-rs.com.br</t>
  </si>
  <si>
    <t>gabinete@pmvm.rs.gov.br</t>
  </si>
  <si>
    <t>www.vitoriamissoes.rs.gov.br</t>
  </si>
  <si>
    <t>prefeito@westfalia.rs.gov.br</t>
  </si>
  <si>
    <t>www.westfalia.rs.gov.br</t>
  </si>
  <si>
    <t>gabinete@xangrila.rs.gov.br</t>
  </si>
  <si>
    <t>www.xangrila.rs.gov.br</t>
  </si>
  <si>
    <t>PREFEITO(A) ELEITO(A)</t>
  </si>
  <si>
    <t>cnpj</t>
  </si>
  <si>
    <t>ACEGUA</t>
  </si>
  <si>
    <t>04.217.437/0001-32</t>
  </si>
  <si>
    <t>92.406.495/0001-71</t>
  </si>
  <si>
    <t>87.531.976/0001-79</t>
  </si>
  <si>
    <t>87.613.253/0001-19</t>
  </si>
  <si>
    <t>87.612.784/0001-97</t>
  </si>
  <si>
    <t>87.896.874/0001-57</t>
  </si>
  <si>
    <t>92.465.228/0001-75</t>
  </si>
  <si>
    <t>04.215.782/0001-37</t>
  </si>
  <si>
    <t>87.612.933/0001-18</t>
  </si>
  <si>
    <t>92.406.057/0001-03</t>
  </si>
  <si>
    <t>92.123.926/0001-92</t>
  </si>
  <si>
    <t>88.000.906/0001-57</t>
  </si>
  <si>
    <t>90.152.299/0001-92</t>
  </si>
  <si>
    <t>92.411.156/0001-83</t>
  </si>
  <si>
    <t>90.483.066/0001-72</t>
  </si>
  <si>
    <t>87.261.509/0001-76</t>
  </si>
  <si>
    <t>87.842.233/0001-10</t>
  </si>
  <si>
    <t>90.152.950/0001-24</t>
  </si>
  <si>
    <t>01.612.918/0001-54</t>
  </si>
  <si>
    <t>87.613.469/0001-84</t>
  </si>
  <si>
    <t>87.297.271/0001-39</t>
  </si>
  <si>
    <t>04.218.960/0001-83</t>
  </si>
  <si>
    <t>91.103.093/0001-35</t>
  </si>
  <si>
    <t>87.590.998/0001-00</t>
  </si>
  <si>
    <t>88.363.072/0001-44</t>
  </si>
  <si>
    <t>88.860.366/0001-81</t>
  </si>
  <si>
    <t>87.612.750/0001-00</t>
  </si>
  <si>
    <t>87.613.246/0001-17</t>
  </si>
  <si>
    <t>92.453.802/0001-75</t>
  </si>
  <si>
    <t>88.073.291/0001-99</t>
  </si>
  <si>
    <t>01.611.339/0001-97</t>
  </si>
  <si>
    <t>91.693.325/0001-52</t>
  </si>
  <si>
    <t>87.613.451/0001-82</t>
  </si>
  <si>
    <t>91.900.365/0001-28</t>
  </si>
  <si>
    <t>94.726.312/0001-20</t>
  </si>
  <si>
    <t>01.610.910/0001-59</t>
  </si>
  <si>
    <t>88.811.930/0001-76</t>
  </si>
  <si>
    <t>93.539.153/0001-92</t>
  </si>
  <si>
    <t>94.704.004/0001-02</t>
  </si>
  <si>
    <t>87.613.618/0001-05</t>
  </si>
  <si>
    <t>87.612.735/0001-54</t>
  </si>
  <si>
    <t>01.612.292/0001-86</t>
  </si>
  <si>
    <t>87.849.923/0001-09</t>
  </si>
  <si>
    <t>92.410.562/0001-21</t>
  </si>
  <si>
    <t>87.612.867/0001-86</t>
  </si>
  <si>
    <t>04.216.132/0001-06</t>
  </si>
  <si>
    <t>04.215.199/0001-26</t>
  </si>
  <si>
    <t>01.602.022/0001-94</t>
  </si>
  <si>
    <t>87.851.200/0001-36</t>
  </si>
  <si>
    <t>90.873.787/0001-99</t>
  </si>
  <si>
    <t>94.726.353/0001-17</t>
  </si>
  <si>
    <t>87.242.707/0001-92</t>
  </si>
  <si>
    <t>92.454.818/0001-00</t>
  </si>
  <si>
    <t>87.613.014/0001-69</t>
  </si>
  <si>
    <t>04.216.419/0001-36</t>
  </si>
  <si>
    <t>87.613.170/0001-20</t>
  </si>
  <si>
    <t>91.693.309/0001-60</t>
  </si>
  <si>
    <t>88.117.718/0001-03</t>
  </si>
  <si>
    <t>88.142.302/0001-45</t>
  </si>
  <si>
    <t>88.604.897/0001-03</t>
  </si>
  <si>
    <t>87.530.978/0001-43</t>
  </si>
  <si>
    <t>87.990.800/0001-85</t>
  </si>
  <si>
    <t>87.613.600/0001-03</t>
  </si>
  <si>
    <t>87.613.006/0001-12</t>
  </si>
  <si>
    <t>87.612.925/0001-71</t>
  </si>
  <si>
    <t>88.696.810/0001-75</t>
  </si>
  <si>
    <t>92.406.099/0001-44</t>
  </si>
  <si>
    <t>88.756.929/0001-96</t>
  </si>
  <si>
    <t>92.868.868/0001-26</t>
  </si>
  <si>
    <t>87.612.859/0001-30</t>
  </si>
  <si>
    <t>87.613.444/0001-80</t>
  </si>
  <si>
    <t>90.832.619/0001-55</t>
  </si>
  <si>
    <t>87.613.162/0001-83</t>
  </si>
  <si>
    <t>92.406.164/0001-31</t>
  </si>
  <si>
    <t>87.568.911/0001-06</t>
  </si>
  <si>
    <t>87.612.842/0001-82</t>
  </si>
  <si>
    <t>94.702.818/0001-08</t>
  </si>
  <si>
    <t>88.585.518/0001-85</t>
  </si>
  <si>
    <t>88.861.430/0001-49</t>
  </si>
  <si>
    <t>88.577.416/0001-18</t>
  </si>
  <si>
    <t>04.218.263/0001-22</t>
  </si>
  <si>
    <t>04.215.971/0001-00</t>
  </si>
  <si>
    <t>90.836.693/0001-40</t>
  </si>
  <si>
    <t>04.213.779/0001-84</t>
  </si>
  <si>
    <t>87.691.507/0001-17</t>
  </si>
  <si>
    <t>92.122.720/0001-48</t>
  </si>
  <si>
    <t>94.706.132/0001-87</t>
  </si>
  <si>
    <t>01.610.503/0001-41</t>
  </si>
  <si>
    <t>01.614.158/0001-14</t>
  </si>
  <si>
    <t>87.613.535/0001-16</t>
  </si>
  <si>
    <t>88.587.183/0001-34</t>
  </si>
  <si>
    <t>93.539.187/0001-87</t>
  </si>
  <si>
    <t>87.596.623/0001-57</t>
  </si>
  <si>
    <t>90.483.058/0001-26</t>
  </si>
  <si>
    <t>87.613.063/0001-00</t>
  </si>
  <si>
    <t>88.830.609/0001-39</t>
  </si>
  <si>
    <t>93.539.138/0001-44</t>
  </si>
  <si>
    <t>01.612.869/0001-50</t>
  </si>
  <si>
    <t>92.000.223/0001-77</t>
  </si>
  <si>
    <t>92.005.545/0001-09</t>
  </si>
  <si>
    <t>92.324.748/0001-68</t>
  </si>
  <si>
    <t>87.612.990/0001-05</t>
  </si>
  <si>
    <t>87.613.220/0001-79</t>
  </si>
  <si>
    <t>88.743.604/0001-79</t>
  </si>
  <si>
    <t>92.450.733/0001-46</t>
  </si>
  <si>
    <t>87.613.055/0001-55</t>
  </si>
  <si>
    <t>01.606.399/0001-11</t>
  </si>
  <si>
    <t>01.610.869/0001-10</t>
  </si>
  <si>
    <t>90.256.686/0001-79</t>
  </si>
  <si>
    <t>88.202.437/0001-59</t>
  </si>
  <si>
    <t>94.706.140/0001-23</t>
  </si>
  <si>
    <t>87.613.527/0001-70</t>
  </si>
  <si>
    <t>88.437.926/0001-90</t>
  </si>
  <si>
    <t>87.708.889/0001-44</t>
  </si>
  <si>
    <t>04.217.860/0001-32</t>
  </si>
  <si>
    <t>94.703.980/0001-32</t>
  </si>
  <si>
    <t>94.721.388/0001-63</t>
  </si>
  <si>
    <t>87.613.154/0001-37</t>
  </si>
  <si>
    <t>04.215.013/0001-39</t>
  </si>
  <si>
    <t>90.898.487/0001-64</t>
  </si>
  <si>
    <t>92.411.933/0001-90</t>
  </si>
  <si>
    <t>87.613.147/0001-35</t>
  </si>
  <si>
    <t>90.152.240/0001-02</t>
  </si>
  <si>
    <t>01.610.515/0001-76</t>
  </si>
  <si>
    <t>88.775.390/0001-12</t>
  </si>
  <si>
    <t>04.213.529/0001-44</t>
  </si>
  <si>
    <t>87.297.990/0001-50</t>
  </si>
  <si>
    <t>88.203.088/0001-90</t>
  </si>
  <si>
    <t>94.442.282/0001-20</t>
  </si>
  <si>
    <t>91.553.966/0001-01</t>
  </si>
  <si>
    <t>01.609.404/0001-40</t>
  </si>
  <si>
    <t>88.254.891/0001-53</t>
  </si>
  <si>
    <t>92.411.115/0001-97</t>
  </si>
  <si>
    <t>90.221.524/0001-03</t>
  </si>
  <si>
    <t>88.601.943/0001-10</t>
  </si>
  <si>
    <t>87.482.535/0001-24</t>
  </si>
  <si>
    <t>01.640.339/0001-15</t>
  </si>
  <si>
    <t>87.488.938/0001-80</t>
  </si>
  <si>
    <t>92.465.210/0001-73</t>
  </si>
  <si>
    <t>01.613.360/0001-21</t>
  </si>
  <si>
    <t>92.324.706/0001-27</t>
  </si>
  <si>
    <t>88.349.238/0001-78</t>
  </si>
  <si>
    <t>89.363.642/0001-69</t>
  </si>
  <si>
    <t>94.704.129/0001-24</t>
  </si>
  <si>
    <t>92.453.927/0001-03</t>
  </si>
  <si>
    <t>89.971.782/0001-10</t>
  </si>
  <si>
    <t>92.453.828/0001-13</t>
  </si>
  <si>
    <t>87.613.477/0001-20</t>
  </si>
  <si>
    <t>92.406.180/0001-24</t>
  </si>
  <si>
    <t>87.613.436/0001-34</t>
  </si>
  <si>
    <t>87.613.212/0001-22</t>
  </si>
  <si>
    <t>88.225.149/0001-10</t>
  </si>
  <si>
    <t>01.613.464/0001-36</t>
  </si>
  <si>
    <t>87.612.743/0001-09</t>
  </si>
  <si>
    <t>92.406.248/0001-75</t>
  </si>
  <si>
    <t>88.254.883/0001-07</t>
  </si>
  <si>
    <t>88.150.495/0001-86</t>
  </si>
  <si>
    <t>87.246.120/0001-51</t>
  </si>
  <si>
    <t>01.601.857/0001-20</t>
  </si>
  <si>
    <t>89.971.766/0001-27</t>
  </si>
  <si>
    <t>91.566.893/0001-92</t>
  </si>
  <si>
    <t>89.848.949/0001-50</t>
  </si>
  <si>
    <t>88.488.341/0001-07</t>
  </si>
  <si>
    <t>92.453.851/0001-08</t>
  </si>
  <si>
    <t>01.607.509/0001-60</t>
  </si>
  <si>
    <t>87.838.330/0001-39</t>
  </si>
  <si>
    <t>87.843.819/0001-07</t>
  </si>
  <si>
    <t>01.612.289/0001-62</t>
  </si>
  <si>
    <t>87.612.768/0001-02</t>
  </si>
  <si>
    <t>97.228.126/0001-50</t>
  </si>
  <si>
    <t>04.214.401/0001-03</t>
  </si>
  <si>
    <t>89.708.051/0001-86</t>
  </si>
  <si>
    <t>87.612.917/0001-25</t>
  </si>
  <si>
    <t>88.594.999/0001-95</t>
  </si>
  <si>
    <t>92.891.035/0001-86</t>
  </si>
  <si>
    <t>87.613.428/0001-98</t>
  </si>
  <si>
    <t>88.117.726/0001-50</t>
  </si>
  <si>
    <t>92.411.875/0001-02</t>
  </si>
  <si>
    <t>87.613.410/0001-96</t>
  </si>
  <si>
    <t>87.613.048/0001-53</t>
  </si>
  <si>
    <t>91.338.558/0001-37</t>
  </si>
  <si>
    <t>88.847.082/0001-55</t>
  </si>
  <si>
    <t>94.703.964/0001-40</t>
  </si>
  <si>
    <t>94.577.509/0001-45</t>
  </si>
  <si>
    <t>87.890.992/0001-58</t>
  </si>
  <si>
    <t>91.566.844/0001-50</t>
  </si>
  <si>
    <t>88.811.922/0001-20</t>
  </si>
  <si>
    <t>87.862.397/0001-09</t>
  </si>
  <si>
    <t>87.613.030/0001-51</t>
  </si>
  <si>
    <t>91.693.283/0001-50</t>
  </si>
  <si>
    <t>88.080.379/0001-38</t>
  </si>
  <si>
    <t>01.617.873/0001-00</t>
  </si>
  <si>
    <t>87.612.834/0001-36</t>
  </si>
  <si>
    <t>94.702.784/0001-43</t>
  </si>
  <si>
    <t>87.613.139/0001-99</t>
  </si>
  <si>
    <t>92.000.231/0001-13</t>
  </si>
  <si>
    <t>87.613.592/0001-03</t>
  </si>
  <si>
    <t>87.613.584/0001-59</t>
  </si>
  <si>
    <t>92.406.263/0001-13</t>
  </si>
  <si>
    <t>87.564.381/0001-10</t>
  </si>
  <si>
    <t>88.379.763/0001-36</t>
  </si>
  <si>
    <t>90.738.196/0001-09</t>
  </si>
  <si>
    <t>88.186.424/0001-33</t>
  </si>
  <si>
    <t>90.256.652/0001-84</t>
  </si>
  <si>
    <t>92.454.776/0001-08</t>
  </si>
  <si>
    <t>87.612.826/0001-90</t>
  </si>
  <si>
    <t>93.244.606/0001-53</t>
  </si>
  <si>
    <t>90.544.511/0001-67</t>
  </si>
  <si>
    <t>92.453.836/0001-60</t>
  </si>
  <si>
    <t>87.612.941/0001-64</t>
  </si>
  <si>
    <t>01.605.306/0001-34</t>
  </si>
  <si>
    <t>91.573.048/0001-44</t>
  </si>
  <si>
    <t>93.856.862/0001-00</t>
  </si>
  <si>
    <t>88.120.662/0001-46</t>
  </si>
  <si>
    <t>04.158.995/0001-74</t>
  </si>
  <si>
    <t>87.613.402/0001-40</t>
  </si>
  <si>
    <t>92.457.175/0001-40</t>
  </si>
  <si>
    <t>88.254.909/0001-17</t>
  </si>
  <si>
    <t>92.005.560/0001-57</t>
  </si>
  <si>
    <t>04.217.901/0001-90</t>
  </si>
  <si>
    <t>87.613.394/0001-31</t>
  </si>
  <si>
    <t>88.414.552/0001-97</t>
  </si>
  <si>
    <t>87.572.046/0001-63</t>
  </si>
  <si>
    <t>92.401.561/0001-10</t>
  </si>
  <si>
    <t>01.609.402/0001-50</t>
  </si>
  <si>
    <t>89.650.121/0001-92</t>
  </si>
  <si>
    <t>88.227.756/0001-19</t>
  </si>
  <si>
    <t>04.215.918/0001-09</t>
  </si>
  <si>
    <t>94.704.277/0001-49</t>
  </si>
  <si>
    <t>87.613.626/0001-51</t>
  </si>
  <si>
    <t>92.406.289/0001-61</t>
  </si>
  <si>
    <t>87.297.982/0001-03</t>
  </si>
  <si>
    <t>92.410.448/0001-00</t>
  </si>
  <si>
    <t>88.201.298/0001-49</t>
  </si>
  <si>
    <t>89.030.639/0001-23</t>
  </si>
  <si>
    <t>94.707.486/0001-46</t>
  </si>
  <si>
    <t>92.123.900/0001-44</t>
  </si>
  <si>
    <t>01.610.568/0001-97</t>
  </si>
  <si>
    <t>87.613.576/0001-02</t>
  </si>
  <si>
    <t>01.613.501/0001-06</t>
  </si>
  <si>
    <t>91.551.762/0001-31</t>
  </si>
  <si>
    <t>94.436.342/0001-00</t>
  </si>
  <si>
    <t>93.235.943/0001-84</t>
  </si>
  <si>
    <t>87.599.122/0001-24</t>
  </si>
  <si>
    <t>87.613.287/0001-03</t>
  </si>
  <si>
    <t>94.068.418/0001-84</t>
  </si>
  <si>
    <t>87.613.386/0001-95</t>
  </si>
  <si>
    <t>01.607.619/0001-21</t>
  </si>
  <si>
    <t>88.485.412/0001-00</t>
  </si>
  <si>
    <t>92.412.808/0001-02</t>
  </si>
  <si>
    <t>94.577.590/0001-63</t>
  </si>
  <si>
    <t>04.204.318/0001-45</t>
  </si>
  <si>
    <t>87.613.279/0001-67</t>
  </si>
  <si>
    <t>91.900.381/0001-10</t>
  </si>
  <si>
    <t>87.613.121/0001-97</t>
  </si>
  <si>
    <t>90.221.565/0001-91</t>
  </si>
  <si>
    <t>01.615.314/0001-61</t>
  </si>
  <si>
    <t>91.987.669/0001-74</t>
  </si>
  <si>
    <t>90.895.905/0001-60</t>
  </si>
  <si>
    <t>92.451.038/0001-07</t>
  </si>
  <si>
    <t>93.317.980/0001-31</t>
  </si>
  <si>
    <t>91.558.650/0001-02</t>
  </si>
  <si>
    <t>94.707.627/0001-20</t>
  </si>
  <si>
    <t>88.000.922/0001-40</t>
  </si>
  <si>
    <t>88.224.712/0001-35</t>
  </si>
  <si>
    <t>01.621.714/0001-80</t>
  </si>
  <si>
    <t>92.450.998/0001-44</t>
  </si>
  <si>
    <t>87.613.519/0001-23</t>
  </si>
  <si>
    <t>92.411.974/0001-86</t>
  </si>
  <si>
    <t>91.567.974/0001-07</t>
  </si>
  <si>
    <t>92.402.502/0001-67</t>
  </si>
  <si>
    <t>87.502.902/0001-04</t>
  </si>
  <si>
    <t>87.502.894/0001-04</t>
  </si>
  <si>
    <t>94.704.061/0001-83</t>
  </si>
  <si>
    <t>88.600.655/0001-41</t>
  </si>
  <si>
    <t>01.602.258/0001-20</t>
  </si>
  <si>
    <t>92.455.393/0001-46</t>
  </si>
  <si>
    <t>91.995.365/0001-59</t>
  </si>
  <si>
    <t>92.871.532/0001-12</t>
  </si>
  <si>
    <t>88.488.358/0001-56</t>
  </si>
  <si>
    <t>88.572.748/0001-00</t>
  </si>
  <si>
    <t>91.618.439/0001-38</t>
  </si>
  <si>
    <t>01.611.828/0001-49</t>
  </si>
  <si>
    <t>91.110.296/0001-59</t>
  </si>
  <si>
    <t>94.309.291/0001-48</t>
  </si>
  <si>
    <t>92.410.521/0001-35</t>
  </si>
  <si>
    <t>01.601.856/0001-85</t>
  </si>
  <si>
    <t>88.254.875/0001-60</t>
  </si>
  <si>
    <t>94.187.341/0001-61</t>
  </si>
  <si>
    <t>92.411.172/0001-76</t>
  </si>
  <si>
    <t>04.207.526/0001-06</t>
  </si>
  <si>
    <t>88.814.181/0001-30</t>
  </si>
  <si>
    <t>87.613.568/0001-66</t>
  </si>
  <si>
    <t>90.836.701/0001-58</t>
  </si>
  <si>
    <t>88.541.354/0001-94</t>
  </si>
  <si>
    <t>87.612.909/0001-89</t>
  </si>
  <si>
    <t>88.702.089/0001-89</t>
  </si>
  <si>
    <t>91.342.667/0001-28</t>
  </si>
  <si>
    <t>87.502.886/0001-50</t>
  </si>
  <si>
    <t>92.000.207/0001-84</t>
  </si>
  <si>
    <t>93.235.950/0001-86</t>
  </si>
  <si>
    <t>88.372.883/0001-01</t>
  </si>
  <si>
    <t>01.612.364/0001-95</t>
  </si>
  <si>
    <t>94.577.616/0001-73</t>
  </si>
  <si>
    <t>87.612.537/0001-90</t>
  </si>
  <si>
    <t>04.215.168/0001-75</t>
  </si>
  <si>
    <t>91.693.317/0001-06</t>
  </si>
  <si>
    <t>04.219.099/0001-78</t>
  </si>
  <si>
    <t>88.859.962/0001-41</t>
  </si>
  <si>
    <t>87.566.188/0001-18</t>
  </si>
  <si>
    <t>87.455.531/0001-57</t>
  </si>
  <si>
    <t>92.871.466/0001-80</t>
  </si>
  <si>
    <t>92.005.586/0001-03</t>
  </si>
  <si>
    <t>04.213.870/0001-08</t>
  </si>
  <si>
    <t>94.444.346/0001-22</t>
  </si>
  <si>
    <t>92.411.099/0001-32</t>
  </si>
  <si>
    <t>88.084.942/0001-46</t>
  </si>
  <si>
    <t>04.213.671/0001-91</t>
  </si>
  <si>
    <t>91.553.941/0001-08</t>
  </si>
  <si>
    <t>88.861.448/0001-40</t>
  </si>
  <si>
    <t>87.612.891/0001-15</t>
  </si>
  <si>
    <t>91.693.333/0001-07</t>
  </si>
  <si>
    <t>92.451.152/0001-29</t>
  </si>
  <si>
    <t>93.539.161/0001-39</t>
  </si>
  <si>
    <t>87.344.016/0001-08</t>
  </si>
  <si>
    <t>92.963.560/0001-60</t>
  </si>
  <si>
    <t>87.613.659/0001-00</t>
  </si>
  <si>
    <t>93.845.519/0001-51</t>
  </si>
  <si>
    <t>91.105.452/0001-93</t>
  </si>
  <si>
    <t>87.613.667/0001-48</t>
  </si>
  <si>
    <t>92.454.826/0001-49</t>
  </si>
  <si>
    <t>94.707.494/0001-92</t>
  </si>
  <si>
    <t>92.454.800/0001-09</t>
  </si>
  <si>
    <t>91.566.885/0001-46</t>
  </si>
  <si>
    <t>88.186.754/0001-29</t>
  </si>
  <si>
    <t>88.123.492/0001-53</t>
  </si>
  <si>
    <t>04.215.994/0001-14</t>
  </si>
  <si>
    <t>94.444.122/0001-10</t>
  </si>
  <si>
    <t>91.574.764/0001-46</t>
  </si>
  <si>
    <t>87.613.113/0001-40</t>
  </si>
  <si>
    <t>92.402.510/0001-03</t>
  </si>
  <si>
    <t>87.490.306/0001-51</t>
  </si>
  <si>
    <t>94.704.103/0001-86</t>
  </si>
  <si>
    <t>88.566.872/0001-62</t>
  </si>
  <si>
    <t>88.821.079/0001-62</t>
  </si>
  <si>
    <t>92.401.553/0001-74</t>
  </si>
  <si>
    <t>88.187.935/0001-70</t>
  </si>
  <si>
    <t>87.613.204/0001-86</t>
  </si>
  <si>
    <t>04.203.896/0001-67</t>
  </si>
  <si>
    <t>90.936.956/0001-92</t>
  </si>
  <si>
    <t>87.711.503/0001-53</t>
  </si>
  <si>
    <t>87.712.212/0001-80</t>
  </si>
  <si>
    <t>87.612.982/0001-50</t>
  </si>
  <si>
    <t>88.138.292/0001-74</t>
  </si>
  <si>
    <t>92.410.422/0001-53</t>
  </si>
  <si>
    <t>92.399.153/0001-71</t>
  </si>
  <si>
    <t>89.658.025/0001-90</t>
  </si>
  <si>
    <t>93.592.731/0001-54</t>
  </si>
  <si>
    <t>87.860.763/0001-90</t>
  </si>
  <si>
    <t>87.613.543/0001-62</t>
  </si>
  <si>
    <t>88.496.468/0001-60</t>
  </si>
  <si>
    <t>04.215.090/0001-99</t>
  </si>
  <si>
    <t>94.705.936/0001-61</t>
  </si>
  <si>
    <t>95.440.517/0001-08</t>
  </si>
  <si>
    <t>04.219.343/0001-00</t>
  </si>
  <si>
    <t>88.488.366/0001-00</t>
  </si>
  <si>
    <t>91.995.373/0001-03</t>
  </si>
  <si>
    <t>88.546.890/0001-82</t>
  </si>
  <si>
    <t>91.987.719/0001-13</t>
  </si>
  <si>
    <t>88.824.099/0001-97</t>
  </si>
  <si>
    <t>88.141.460/0001-80</t>
  </si>
  <si>
    <t>88.124.961/0001-59</t>
  </si>
  <si>
    <t>87.897.740/0001-50</t>
  </si>
  <si>
    <t>87.613.071/0001-48</t>
  </si>
  <si>
    <t>88.814.199/0001-32</t>
  </si>
  <si>
    <t>87.612.974/0001-04</t>
  </si>
  <si>
    <t>92.412.832/0001-33</t>
  </si>
  <si>
    <t>94.704.020/0001-97</t>
  </si>
  <si>
    <t>87.613.105/0001-02</t>
  </si>
  <si>
    <t>87.612.818/0001-43</t>
  </si>
  <si>
    <t>90.484.296/0001-56</t>
  </si>
  <si>
    <t>88.489.786/0001-01</t>
  </si>
  <si>
    <t>92.406.453/0001-30</t>
  </si>
  <si>
    <t>87.896.882/0001-01</t>
  </si>
  <si>
    <t>88.756.879/0001-47</t>
  </si>
  <si>
    <t>88.768.080/0001-70</t>
  </si>
  <si>
    <t>88.117.700/0001-01</t>
  </si>
  <si>
    <t>90.483.082/0001-65</t>
  </si>
  <si>
    <t>94.444.247/0001-40</t>
  </si>
  <si>
    <t>91.566.851/0001-51</t>
  </si>
  <si>
    <t>92.410.463/0001-40</t>
  </si>
  <si>
    <t>92.406.511/0001-26</t>
  </si>
  <si>
    <t>92.122.753/0001-98</t>
  </si>
  <si>
    <t>94.187.358/0001-19</t>
  </si>
  <si>
    <t>88.568.902/0001-70</t>
  </si>
  <si>
    <t>87.613.550/0001-64</t>
  </si>
  <si>
    <t>04.208.358/0001-65</t>
  </si>
  <si>
    <t>92.868.850/0001-24</t>
  </si>
  <si>
    <t>89.814.693/0001-60</t>
  </si>
  <si>
    <t>87.893.111/0001-52</t>
  </si>
  <si>
    <t>87.613.022/0001-05</t>
  </si>
  <si>
    <t>88.818.299/0001-37</t>
  </si>
  <si>
    <t>87.613.097/0001-96</t>
  </si>
  <si>
    <t>94.444.403/0001-73</t>
  </si>
  <si>
    <t>89.971.758/0001-80</t>
  </si>
  <si>
    <t>87.612.966/0001-68</t>
  </si>
  <si>
    <t>87.613.642/0001-44</t>
  </si>
  <si>
    <t>93.235.968/0001-88</t>
  </si>
  <si>
    <t>04.229.729/0001-95</t>
  </si>
  <si>
    <t>93.592.715/0001-61</t>
  </si>
  <si>
    <t>87.489.910/0001-68</t>
  </si>
  <si>
    <t>88.370.879/0001-04</t>
  </si>
  <si>
    <t>97.229.181/0001-64</t>
  </si>
  <si>
    <t>87.613.378/0001-49</t>
  </si>
  <si>
    <t>92.902.055/0001-05</t>
  </si>
  <si>
    <t>94.442.241/0001-34</t>
  </si>
  <si>
    <t>91.984.492/0001-52</t>
  </si>
  <si>
    <t>87.572.079/0001-03</t>
  </si>
  <si>
    <t>87.366.159/0001-02</t>
  </si>
  <si>
    <t>88.185.020/0001-25</t>
  </si>
  <si>
    <t>97.320.030/0001-17</t>
  </si>
  <si>
    <t>87.613.196/0001-78</t>
  </si>
  <si>
    <t>91.997.056/0001-18</t>
  </si>
  <si>
    <t>92.000.215/0001-20</t>
  </si>
  <si>
    <t>87.613.501/0001-21</t>
  </si>
  <si>
    <t>01.611.536/0001-06</t>
  </si>
  <si>
    <t>94.068.277/0001-08</t>
  </si>
  <si>
    <t>88.597.984/0001-80</t>
  </si>
  <si>
    <t>94.706.033/0001-03</t>
  </si>
  <si>
    <t>87.614.269/0001-46</t>
  </si>
  <si>
    <t>94.068.236/0001-03</t>
  </si>
  <si>
    <t>01.612.776/0001-25</t>
  </si>
  <si>
    <t>87.613.360/0001-47</t>
  </si>
  <si>
    <t>92.457.217/0001-43</t>
  </si>
  <si>
    <t>94.577.632/0001-66</t>
  </si>
  <si>
    <t>87.592.861/0001-94</t>
  </si>
  <si>
    <t>87.738.530/0001-10</t>
  </si>
  <si>
    <t>01.615.515/0001-69</t>
  </si>
  <si>
    <t>87.615.449/0001-42</t>
  </si>
  <si>
    <t>87.613.493/0001-13</t>
  </si>
  <si>
    <t>88.811.948/0001-78</t>
  </si>
  <si>
    <t>97.761.407/0001-73</t>
  </si>
  <si>
    <t>88.067.780/0001-38</t>
  </si>
  <si>
    <t>92.403.567/0001-27</t>
  </si>
  <si>
    <t>88.427.018/0001-15</t>
  </si>
  <si>
    <t>87.613.089/0001-40</t>
  </si>
  <si>
    <t>90.256.660/0001-20</t>
  </si>
  <si>
    <t>88.661.400/0001-99</t>
  </si>
  <si>
    <t>04.207.638/0001-59</t>
  </si>
  <si>
    <t>94.726.320/0001-77</t>
  </si>
  <si>
    <t>01.539.271/0001-82</t>
  </si>
  <si>
    <t>87.876.801/0001-01</t>
  </si>
  <si>
    <t>88.771.001/0001-80</t>
  </si>
  <si>
    <t>94.706.124/0001-30</t>
  </si>
  <si>
    <t>92.453.810/0001-11</t>
  </si>
  <si>
    <t>91.103.127/0001-91</t>
  </si>
  <si>
    <t>88.199.971/0001-53</t>
  </si>
  <si>
    <t>87.612.800/0001-41</t>
  </si>
  <si>
    <t>93.317.998/0001-33</t>
  </si>
  <si>
    <t>92.399.112/0001-85</t>
  </si>
  <si>
    <t>87.613.188/0001-21</t>
  </si>
  <si>
    <t>92.399.211/0001-67</t>
  </si>
  <si>
    <t>88.363.189/0001-28</t>
  </si>
  <si>
    <t>87.612.792/0001-33</t>
  </si>
  <si>
    <t>92.406.438/0001-92</t>
  </si>
  <si>
    <t>90.484.320/0001-57</t>
  </si>
  <si>
    <t>88.227.764/0001-65</t>
  </si>
  <si>
    <t>92.122.712/0001-00</t>
  </si>
  <si>
    <t>87.613.634/0001-06</t>
  </si>
  <si>
    <t>01.613.067/0001-64</t>
  </si>
  <si>
    <t>01.611.538/0001-03</t>
  </si>
  <si>
    <t>92.902.154/0001-97</t>
  </si>
  <si>
    <t>01.613.119/0001-00</t>
  </si>
  <si>
    <t>88.131.164/0001-07</t>
  </si>
  <si>
    <t>87.866.745/0001-16</t>
  </si>
  <si>
    <t>94.577.574/0001-70</t>
  </si>
  <si>
    <t>92.123.918/0001-46</t>
  </si>
  <si>
    <t>01.624.729/0001-00</t>
  </si>
  <si>
    <t>92.406.206/0001-34</t>
  </si>
  <si>
    <t>87.334.918/0001-55</t>
  </si>
  <si>
    <t>98.661.366/0001-06</t>
  </si>
  <si>
    <t>98.671.597/0001-09</t>
  </si>
  <si>
    <t>01.611.117/0001-74</t>
  </si>
  <si>
    <t>87.613.352/0001-09</t>
  </si>
  <si>
    <t>88.000.914/0001-01</t>
  </si>
  <si>
    <t>87.612.883/0001-79</t>
  </si>
  <si>
    <t>87.613.485/0001-77</t>
  </si>
  <si>
    <t>91.566.869/0001-53</t>
  </si>
  <si>
    <t>01.612.386/0001-55</t>
  </si>
  <si>
    <t>92.406.115/0001-07</t>
  </si>
  <si>
    <t>94.444.189/0001-55</t>
  </si>
  <si>
    <t>92.403.583/0001-10</t>
  </si>
  <si>
    <t>91.566.877/0001-08</t>
  </si>
  <si>
    <t>91.997.072/0001-00</t>
  </si>
  <si>
    <t>94.449.030/0001-23</t>
  </si>
  <si>
    <t>04.215.147/0001-50</t>
  </si>
  <si>
    <t>94.436.474/0001-24</t>
  </si>
  <si>
    <t>telefone cmas</t>
  </si>
  <si>
    <t>98454 8140</t>
  </si>
  <si>
    <t>CNPJ FMAS</t>
  </si>
  <si>
    <t>CNPJ FMAS:</t>
  </si>
  <si>
    <t>Estimativa de Famílias Referenciadas para Atendimento Anual:</t>
  </si>
  <si>
    <t>Famílias referenciadas ao CRAS</t>
  </si>
  <si>
    <t>De acordo com a NOB/SUAS</t>
  </si>
  <si>
    <t xml:space="preserve">§3º Os CRAS serão organizados conforme o número de famílias a ele referenciadas, observando-se a seguinte divisão: </t>
  </si>
  <si>
    <t>I - até 2.500 famílias;</t>
  </si>
  <si>
    <t xml:space="preserve">II - de 2.501 a 3.500 famílias; </t>
  </si>
  <si>
    <t>III - de 3.501 até 5.000 famílias;</t>
  </si>
  <si>
    <t>observando a seguinte divisão:</t>
  </si>
  <si>
    <t xml:space="preserve">Médio, Grande e Metrópole </t>
  </si>
  <si>
    <t xml:space="preserve">Considerando o Porte do Município, sucessivamente, Pequeno Porte, Pequeno Porte II, </t>
  </si>
  <si>
    <t>ENDEREÇO CMAS</t>
  </si>
  <si>
    <t>Nº</t>
  </si>
  <si>
    <t>Telefone CMAS</t>
  </si>
  <si>
    <t>E-MAIL CMAS</t>
  </si>
  <si>
    <t>Padre Julio Marin</t>
  </si>
  <si>
    <t>(54) 33481060</t>
  </si>
  <si>
    <t>acaosocial@aguasantars.com.br</t>
  </si>
  <si>
    <t>Av.Concórdia</t>
  </si>
  <si>
    <t>(55) 32652251</t>
  </si>
  <si>
    <t>pmagudo.asocial@terra.com.br</t>
  </si>
  <si>
    <t>Oscar Schmidt</t>
  </si>
  <si>
    <t>(55) 33870635</t>
  </si>
  <si>
    <t>comasa@ajuricaba.rs.gov.br</t>
  </si>
  <si>
    <t>VEREADOR EMÍLIO MARINO KUHN</t>
  </si>
  <si>
    <t>(55) 35461426</t>
  </si>
  <si>
    <t>social@alecrim.rs.gov.br</t>
  </si>
  <si>
    <t>Demétrio Ribeiro</t>
  </si>
  <si>
    <t>(55) 34214035</t>
  </si>
  <si>
    <t>cmas.aleg@gmail.com</t>
  </si>
  <si>
    <t>RUA: BARÃO DO RIO BRANCO</t>
  </si>
  <si>
    <t>(55) 37961159</t>
  </si>
  <si>
    <t>cma@alpestre.rs.gov.br</t>
  </si>
  <si>
    <t>RECREIO</t>
  </si>
  <si>
    <t>(54) 33821080</t>
  </si>
  <si>
    <t>cmas.altoalegre@gmail.com</t>
  </si>
  <si>
    <t>EUGENIO KUHN</t>
  </si>
  <si>
    <t>(51) 34452719</t>
  </si>
  <si>
    <t>assistsocial@altofeliz.rs.gov.br</t>
  </si>
  <si>
    <t>CONTABILISTA VITOR BRUM</t>
  </si>
  <si>
    <t>(51) 34421115</t>
  </si>
  <si>
    <t>cmas.alvorada@gmail.com</t>
  </si>
  <si>
    <t>IV DE MAIO</t>
  </si>
  <si>
    <t>(51) 36701249</t>
  </si>
  <si>
    <t>cmas.af.rs@gmail.com</t>
  </si>
  <si>
    <t>João de Castro</t>
  </si>
  <si>
    <t>(55) 37521486</t>
  </si>
  <si>
    <t>cmas.ametista@gmail.com</t>
  </si>
  <si>
    <t>Marcolino Pereira Vieira</t>
  </si>
  <si>
    <t>(54) 36111334</t>
  </si>
  <si>
    <t>luanaviapiana@hotmail.com.br</t>
  </si>
  <si>
    <t>DOUTOR CAMPOS</t>
  </si>
  <si>
    <t>(51) 37561161</t>
  </si>
  <si>
    <t>asocial@antagorda.rs.gov.br</t>
  </si>
  <si>
    <t>7 de setembro</t>
  </si>
  <si>
    <t>(54) 32934249</t>
  </si>
  <si>
    <t>cmas@antonioprado.com.br</t>
  </si>
  <si>
    <t>IDELFONSO PEREIRA</t>
  </si>
  <si>
    <t>(51) 36761162</t>
  </si>
  <si>
    <t>cmasarambare@yahoo.com.br</t>
  </si>
  <si>
    <t>AV. JOSÉ ANTÔNIO DE OLIVEIRA NETO</t>
  </si>
  <si>
    <t>(51) 35601011</t>
  </si>
  <si>
    <t>acaosocial@ararica.rs.gov.br</t>
  </si>
  <si>
    <t>ANGELO EMILIO GRANDO</t>
  </si>
  <si>
    <t>(54) 33761114</t>
  </si>
  <si>
    <t>cmas@pmaratiba.com.br</t>
  </si>
  <si>
    <t>GUSTAVO WIENANDTS</t>
  </si>
  <si>
    <t>(51) 37161166</t>
  </si>
  <si>
    <t>asocial@arroiodomeiors.com.br</t>
  </si>
  <si>
    <t>Assis Brasil</t>
  </si>
  <si>
    <t>(51) 36873514</t>
  </si>
  <si>
    <t>cmas@arroiodosal.rs.gov.br</t>
  </si>
  <si>
    <t>CASTELO BRANCO</t>
  </si>
  <si>
    <t>(51) 37471300</t>
  </si>
  <si>
    <t>assistenciasocial@arroiodotigre.rs.gov.br</t>
  </si>
  <si>
    <t>JOAQUIM VICENTE MAIA</t>
  </si>
  <si>
    <t>(51) 36564341</t>
  </si>
  <si>
    <t>cmas@arroiodosratos.rs.gov.br</t>
  </si>
  <si>
    <t>JÚLIO DE CASTILHOS</t>
  </si>
  <si>
    <t>(53) 32625000</t>
  </si>
  <si>
    <t>pmassist@arroiogrande.rs.gov.br</t>
  </si>
  <si>
    <t>CELESTE FORNARI</t>
  </si>
  <si>
    <t>(51) 37721065</t>
  </si>
  <si>
    <t>cras@arvorezinhars.com.br</t>
  </si>
  <si>
    <t>OROZIMBO SAMPAIO</t>
  </si>
  <si>
    <t>(55) 33341079</t>
  </si>
  <si>
    <t>asocialap@augustopestana.rs.gov.br</t>
  </si>
  <si>
    <t>SANTA ROSA</t>
  </si>
  <si>
    <t>(54) 35271131</t>
  </si>
  <si>
    <t>assistencia@aurea.rs.gov.br</t>
  </si>
  <si>
    <t>São Judas</t>
  </si>
  <si>
    <t>(53) 999626165</t>
  </si>
  <si>
    <t>cmasbage@gmail.com</t>
  </si>
  <si>
    <t>Avenida Italia</t>
  </si>
  <si>
    <t>(51) 36820150</t>
  </si>
  <si>
    <t>smasch@balneariopinhal.rs.gov.br</t>
  </si>
  <si>
    <t>DA ESTAÇÃO</t>
  </si>
  <si>
    <t>(51) 36961044</t>
  </si>
  <si>
    <t>cmasbarao@bol.com.br</t>
  </si>
  <si>
    <t>RUA PORTO ALEGRE</t>
  </si>
  <si>
    <t>(54) 35231498</t>
  </si>
  <si>
    <t>cras@baraodecotegipe.rs.gov.br</t>
  </si>
  <si>
    <t>RIACHUELO</t>
  </si>
  <si>
    <t>(51) 36501271</t>
  </si>
  <si>
    <t>socialbaraodotriunfo@yahoo.com.br</t>
  </si>
  <si>
    <t>SOBRADINHO</t>
  </si>
  <si>
    <t>(55) 36161010</t>
  </si>
  <si>
    <t>cmas.guarita@gmail.com</t>
  </si>
  <si>
    <t>SALUSTIANO MARTY</t>
  </si>
  <si>
    <t>(55) 34191403</t>
  </si>
  <si>
    <t>desenvolvimentosocial.bq@bol.com.br</t>
  </si>
  <si>
    <t>Antonio Joaquim Evangelista</t>
  </si>
  <si>
    <t>(51) 34822109</t>
  </si>
  <si>
    <t>social@barradoribeiro.rs.gov.br</t>
  </si>
  <si>
    <t>RUA DOS CRISANTEMOS</t>
  </si>
  <si>
    <t>(54) 36131168</t>
  </si>
  <si>
    <t>cras.barradorioazul@gmail.com</t>
  </si>
  <si>
    <t>GETULIO VARGAS</t>
  </si>
  <si>
    <t>(54) 33691144</t>
  </si>
  <si>
    <t>CMAS_BF@YAHOO.COM.BR</t>
  </si>
  <si>
    <t>SALGADO FILHO</t>
  </si>
  <si>
    <t>(54) 33561119</t>
  </si>
  <si>
    <t>cmasbarracao@hotmail.com</t>
  </si>
  <si>
    <t>MAURICIO CARDOSO</t>
  </si>
  <si>
    <t>(54) 33481200</t>
  </si>
  <si>
    <t>assistenciasocial.bc@hotmail.com</t>
  </si>
  <si>
    <t>Ernesto Gaboardi</t>
  </si>
  <si>
    <t>(54) 36132181</t>
  </si>
  <si>
    <t>assistenciasocial@benjaminconstantdosul.rs.gov.br</t>
  </si>
  <si>
    <t>10 de Novembro</t>
  </si>
  <si>
    <t>(54) 30557114</t>
  </si>
  <si>
    <t>cmas@bentogoncalves.rs.gov.br</t>
  </si>
  <si>
    <t>VINTE DE MARÇO</t>
  </si>
  <si>
    <t>(55) 37471022</t>
  </si>
  <si>
    <t>cmasbvdm@yahoo.com.br</t>
  </si>
  <si>
    <t>(55) 35381155</t>
  </si>
  <si>
    <t>conselhoassistenciabvb@gmail.com</t>
  </si>
  <si>
    <t>EMANCIPAÇÃO</t>
  </si>
  <si>
    <t>(54) 34355378</t>
  </si>
  <si>
    <t>saude@boavistadosul.rs.gov.br</t>
  </si>
  <si>
    <t>Julio de Castilhos</t>
  </si>
  <si>
    <t>(54) 32371585</t>
  </si>
  <si>
    <t>assistenciabj@bomjesus.rs.gov.br</t>
  </si>
  <si>
    <t>SÃO PEDRO CANÍSIO</t>
  </si>
  <si>
    <t>(51) 36348100</t>
  </si>
  <si>
    <t>assistenciasocial@bomprincipio.rs.gov.br</t>
  </si>
  <si>
    <t>Castelo Branco</t>
  </si>
  <si>
    <t>(55) 35286104</t>
  </si>
  <si>
    <t>conselhoasbp@gmail.com</t>
  </si>
  <si>
    <t>Rua Jorge Fett</t>
  </si>
  <si>
    <t>(51) 37661123</t>
  </si>
  <si>
    <t>cmas@bomretirodosul.rs.gov.br</t>
  </si>
  <si>
    <t>SÃO JOÃO</t>
  </si>
  <si>
    <t>(51) 37891513</t>
  </si>
  <si>
    <t>assistencia@boqueiraodoleao.rs.gov.br</t>
  </si>
  <si>
    <t>DOUTOR ALVES VALENÇA</t>
  </si>
  <si>
    <t>(55) 33564000</t>
  </si>
  <si>
    <t>zize_righes@hotmail.com</t>
  </si>
  <si>
    <t xml:space="preserve"> BOA VISTA DO SUL</t>
  </si>
  <si>
    <t>AVENIDA MARECHAL FLORIANO</t>
  </si>
  <si>
    <t>(55) 35591180</t>
  </si>
  <si>
    <t>assistenciasocial@braga.rs.gov.br</t>
  </si>
  <si>
    <t>Guilherme Hartmann</t>
  </si>
  <si>
    <t>(51) 36971582</t>
  </si>
  <si>
    <t>cras@brochier.rs.gov.br</t>
  </si>
  <si>
    <t>CLÓVIS BEVILÁQUA</t>
  </si>
  <si>
    <t>(51) 36522406</t>
  </si>
  <si>
    <t>smtcasbutiars@gmail.com</t>
  </si>
  <si>
    <t>General Osório</t>
  </si>
  <si>
    <t>(55) 32812629</t>
  </si>
  <si>
    <t>cmascacapavadosul2018@gmail.com</t>
  </si>
  <si>
    <t>PRUDENTE DOMINGUES</t>
  </si>
  <si>
    <t>(55) 32452006</t>
  </si>
  <si>
    <t>cmascacequi@hotmail.com</t>
  </si>
  <si>
    <t>XV DE NOVEMBRO</t>
  </si>
  <si>
    <t>FLORES DA CUNHA</t>
  </si>
  <si>
    <t>(51) 30417165</t>
  </si>
  <si>
    <t>cachoeirinha.cmas.rs@gmail.com</t>
  </si>
  <si>
    <t>KAINGANG</t>
  </si>
  <si>
    <t>(54) 35521244</t>
  </si>
  <si>
    <t>crascacique@gmail.com</t>
  </si>
  <si>
    <t>Padre Reus</t>
  </si>
  <si>
    <t>(55) 33551329</t>
  </si>
  <si>
    <t>crascohiguate@gmail.com</t>
  </si>
  <si>
    <t>ANTONIO TREVISAN</t>
  </si>
  <si>
    <t>(55) 37381031</t>
  </si>
  <si>
    <t>pmcasso@bol.com.br</t>
  </si>
  <si>
    <t>JOÃO DE OLIVEIRA</t>
  </si>
  <si>
    <t>(51) 36713920</t>
  </si>
  <si>
    <t>cmascamaqua@camaqua.rs.gov.br</t>
  </si>
  <si>
    <t>PADRE STRIPOLLI</t>
  </si>
  <si>
    <t>(54) 33571154</t>
  </si>
  <si>
    <t>cmas.camargo@yahoo.com.br</t>
  </si>
  <si>
    <t>D. Úrsula</t>
  </si>
  <si>
    <t>(54) 32511532</t>
  </si>
  <si>
    <t>pmc.assistencia@terra.com.br</t>
  </si>
  <si>
    <t>Antonio Gozzi</t>
  </si>
  <si>
    <t>(54) 32351255</t>
  </si>
  <si>
    <t>conselhoas@campestredaserra.rs.gov.br</t>
  </si>
  <si>
    <t>(55) 35671258</t>
  </si>
  <si>
    <t>cmas@campinadasmissoes.rs.gov.br</t>
  </si>
  <si>
    <t>PEDRO ALVARES CABRAL</t>
  </si>
  <si>
    <t>(54) 33661666</t>
  </si>
  <si>
    <t>assistenciasocial@campinasdosul.rs.gov.br</t>
  </si>
  <si>
    <t>INDEPENDÊNCIA</t>
  </si>
  <si>
    <t>(51) 35988600</t>
  </si>
  <si>
    <t>cmas@campobom.rs.gov.br</t>
  </si>
  <si>
    <t>PADRE BERNARDO</t>
  </si>
  <si>
    <t>(55) 35281260</t>
  </si>
  <si>
    <t>smas@camponovo.rs.gov.br</t>
  </si>
  <si>
    <t>Mauricio Cardoso</t>
  </si>
  <si>
    <t>(54) 33261050</t>
  </si>
  <si>
    <t>protecaosocialcb@hotmail.com</t>
  </si>
  <si>
    <t>PINHEIRO MACHADO</t>
  </si>
  <si>
    <t>(51) 37438161</t>
  </si>
  <si>
    <t>cmascandelaria@candelaria.rs.gov.br</t>
  </si>
  <si>
    <t>PINDORAMA</t>
  </si>
  <si>
    <t>(55) 535481599</t>
  </si>
  <si>
    <t>assistencia@candidogodoi.rs.gov.br</t>
  </si>
  <si>
    <t>NORBERTO NUNES</t>
  </si>
  <si>
    <t>(53) 32457118</t>
  </si>
  <si>
    <t>assistenciasocial.candiota@gmail.com</t>
  </si>
  <si>
    <t>Rua Augusto Pestana</t>
  </si>
  <si>
    <t>(54) 32825140</t>
  </si>
  <si>
    <t>admassistenciasocial@canela.rs.gov.br</t>
  </si>
  <si>
    <t>DR. JAIME DE FARIAS</t>
  </si>
  <si>
    <t>(53) 32521727</t>
  </si>
  <si>
    <t>cmas.cangucu@gmail.com</t>
  </si>
  <si>
    <t>GUILHERME SCHELL</t>
  </si>
  <si>
    <t>(51) 34262706</t>
  </si>
  <si>
    <t>cmascanoasrs@gmail.com</t>
  </si>
  <si>
    <t>PARAGUASSU</t>
  </si>
  <si>
    <t>(51) 39951195</t>
  </si>
  <si>
    <t>cmas@capaodacanoa.rs.gov.br</t>
  </si>
  <si>
    <t>NARCISO SILVA</t>
  </si>
  <si>
    <t>(53) 32751865</t>
  </si>
  <si>
    <t>casadosconselhos09@yahoo.com.br</t>
  </si>
  <si>
    <t>João Coitinho</t>
  </si>
  <si>
    <t>(51) 36981245</t>
  </si>
  <si>
    <t>assistenciasocial@capeladesantana.rs.gov.br</t>
  </si>
  <si>
    <t>CANDIDO RIZZI</t>
  </si>
  <si>
    <t>(51) 37581323</t>
  </si>
  <si>
    <t>cras@capitao.rs.gov.br</t>
  </si>
  <si>
    <t>Miguel Terra</t>
  </si>
  <si>
    <t>(51) 36851248</t>
  </si>
  <si>
    <t>crascasadafamilia@capivaridosul.rs.gov.br</t>
  </si>
  <si>
    <t>ARNO VON SALTIEL</t>
  </si>
  <si>
    <t>(51) 36151274</t>
  </si>
  <si>
    <t>assistenciasocial@caraa.rs.gov.br</t>
  </si>
  <si>
    <t>(54) 33296716</t>
  </si>
  <si>
    <t>cmas@carazinho.rs.gov.br</t>
  </si>
  <si>
    <t>PRESIDENTE KENNEDY</t>
  </si>
  <si>
    <t>(54) 34618806</t>
  </si>
  <si>
    <t>conselhos@carlosbarbosa.rs.gov.br</t>
  </si>
  <si>
    <t>ESTEVÃO VONSOSKI</t>
  </si>
  <si>
    <t>(54) 36134154</t>
  </si>
  <si>
    <t>cmascg@pop.com.br</t>
  </si>
  <si>
    <t>Almirante Alexandrino</t>
  </si>
  <si>
    <t>(54) 33471461</t>
  </si>
  <si>
    <t>asocial@casca.rs.gov.br</t>
  </si>
  <si>
    <t>Mário Cirino Rodrigues</t>
  </si>
  <si>
    <t>(54) 33531123</t>
  </si>
  <si>
    <t>cmascaseiros@yahoo.com.br</t>
  </si>
  <si>
    <t>SANTO ANTONIO</t>
  </si>
  <si>
    <t>(55) 33361899</t>
  </si>
  <si>
    <t>pessoal@catuipe.rs.gov.br</t>
  </si>
  <si>
    <t>OS DEZOITO DO FORTE</t>
  </si>
  <si>
    <t>(54) 39012220</t>
  </si>
  <si>
    <t>cmas@fas.caxias.rs.gov.br</t>
  </si>
  <si>
    <t>ANTONIO MENEGATTI</t>
  </si>
  <si>
    <t>(54) 36135162</t>
  </si>
  <si>
    <t>centenariocmas@gmail.com</t>
  </si>
  <si>
    <t>dr jacques da rosa machado</t>
  </si>
  <si>
    <t>(53) 32541185</t>
  </si>
  <si>
    <t>assistenciacerrito@bol.com.br</t>
  </si>
  <si>
    <t>Henrique Hubner</t>
  </si>
  <si>
    <t>(51) 37251203</t>
  </si>
  <si>
    <t>comas@pmcerrobranco.rs.gov.br</t>
  </si>
  <si>
    <t>20 DE DEZEMBRO</t>
  </si>
  <si>
    <t>(55) 37561100</t>
  </si>
  <si>
    <t>elsanegrello@yahoo.com.br</t>
  </si>
  <si>
    <t>DR.HENRIQUE VILANOVA</t>
  </si>
  <si>
    <t>(51) 36751236</t>
  </si>
  <si>
    <t>assistencia@cerrograndedosul.rs.gov.br</t>
  </si>
  <si>
    <t>Coronel Jorge Frantz</t>
  </si>
  <si>
    <t>(55) 33594900</t>
  </si>
  <si>
    <t>cmascerrolargo@hotmail.com</t>
  </si>
  <si>
    <t>PADRE ANCHIETA</t>
  </si>
  <si>
    <t>(54) 33331166</t>
  </si>
  <si>
    <t>conselhoschapada@gmail.com</t>
  </si>
  <si>
    <t>Cruz de Malta</t>
  </si>
  <si>
    <t>(51) 39588439</t>
  </si>
  <si>
    <t>cmas.charqueadas@gmail.com</t>
  </si>
  <si>
    <t>JOAO LAURINDO CALDATO</t>
  </si>
  <si>
    <t>(54) 33981095</t>
  </si>
  <si>
    <t>cras@charrua.rs.gov.br</t>
  </si>
  <si>
    <t>CORONEL RAUL DE OLIVEIRA</t>
  </si>
  <si>
    <t>(55) 37841245</t>
  </si>
  <si>
    <t>sthas@chiapetta.rs.gov.br</t>
  </si>
  <si>
    <t>br 471 prolong.av argentina</t>
  </si>
  <si>
    <t>(53) 332651175</t>
  </si>
  <si>
    <t>chuicmas@gmail.com</t>
  </si>
  <si>
    <t>28 DE DEZEMBRO</t>
  </si>
  <si>
    <t>(51) 36117251</t>
  </si>
  <si>
    <t>educacao@chuvisca.rs.gov.br</t>
  </si>
  <si>
    <t>JOÃO NEVES</t>
  </si>
  <si>
    <t>(51) 36813398</t>
  </si>
  <si>
    <t>cmascidreira@gmail.com</t>
  </si>
  <si>
    <t>JOAQUIM RIBEIRO NETO</t>
  </si>
  <si>
    <t>(54) 33461018</t>
  </si>
  <si>
    <t>assistencia@pmciriaco.com.br</t>
  </si>
  <si>
    <t>OLAVO BILAC</t>
  </si>
  <si>
    <t>(51) 37604014</t>
  </si>
  <si>
    <t>assistsocial@colinasrs.com.br</t>
  </si>
  <si>
    <t>BOA ESPERANÇA</t>
  </si>
  <si>
    <t>(54) 33341151</t>
  </si>
  <si>
    <t>cras.coloradors@hotmail.com</t>
  </si>
  <si>
    <t>IPIRANGA</t>
  </si>
  <si>
    <t>(55) 33791646</t>
  </si>
  <si>
    <t>asocial@condor.rs.gov.br</t>
  </si>
  <si>
    <t>RUA JOÃO MAFESSONI</t>
  </si>
  <si>
    <t>(54) 33632334</t>
  </si>
  <si>
    <t>assistenciasocial@constantina.rs.gov.br</t>
  </si>
  <si>
    <t xml:space="preserve"> CHARQUEADAS</t>
  </si>
  <si>
    <t xml:space="preserve"> CHUI</t>
  </si>
  <si>
    <t xml:space="preserve"> CHUVISCA</t>
  </si>
  <si>
    <t xml:space="preserve"> CIDREIRA</t>
  </si>
  <si>
    <t>PRESIDENTE VARGAS</t>
  </si>
  <si>
    <t>(54) 33297712</t>
  </si>
  <si>
    <t>assistenciasocial@coqueirosul.com.br</t>
  </si>
  <si>
    <t>Alfredo Steglich Sobrinho</t>
  </si>
  <si>
    <t>(55) 33339130</t>
  </si>
  <si>
    <t>assistencia@coronelbarros.rs.gov.br</t>
  </si>
  <si>
    <t>14 DE ABRIL</t>
  </si>
  <si>
    <t>(55) 35571287</t>
  </si>
  <si>
    <t>assistenciasocial@coronelbicaco.rs.gov.br</t>
  </si>
  <si>
    <t>RUA PADRE EUGENIO  MEDIQUESKI</t>
  </si>
  <si>
    <t>(54) 34462800</t>
  </si>
  <si>
    <t>cmascotipora@yahoo.com.br</t>
  </si>
  <si>
    <t>FIORAVANTE FRANCIOSI</t>
  </si>
  <si>
    <t>(54) 33792500</t>
  </si>
  <si>
    <t>assistenciasocial@pmcoxilha.rs.gov.br</t>
  </si>
  <si>
    <t>Presidente Castelo Branco</t>
  </si>
  <si>
    <t>(55) 35241200</t>
  </si>
  <si>
    <t>servicosocial@crissiumal-rs.com.br</t>
  </si>
  <si>
    <t>RUA GRAMADO</t>
  </si>
  <si>
    <t>(51) 36781049</t>
  </si>
  <si>
    <t>sec.assistenciasocial@cristal.rs.gov.br</t>
  </si>
  <si>
    <t>ARLINDO CARDOSO</t>
  </si>
  <si>
    <t>(55) 36162209</t>
  </si>
  <si>
    <t>asocial@cristaldosul.rs.gov.br</t>
  </si>
  <si>
    <t>General Andrades Neves</t>
  </si>
  <si>
    <t>(55) 33225251</t>
  </si>
  <si>
    <t>comas@cruzalta.rs.gov.br</t>
  </si>
  <si>
    <t>SÃO GABRIEL</t>
  </si>
  <si>
    <t>(51) 95326077</t>
  </si>
  <si>
    <t>assistencia@cruzeiro.rs.gov.br</t>
  </si>
  <si>
    <t>ERNESTO RISSATTO,</t>
  </si>
  <si>
    <t>(54) 33511214</t>
  </si>
  <si>
    <t>cmasdc@gmail.com</t>
  </si>
  <si>
    <t>PELOTAS</t>
  </si>
  <si>
    <t>(55) 36163071</t>
  </si>
  <si>
    <t>cmas@derrubadas-rs.com.br</t>
  </si>
  <si>
    <t>João de Castilhos</t>
  </si>
  <si>
    <t>(55) 33621155</t>
  </si>
  <si>
    <t>cmas16denovembro@bol.com.br</t>
  </si>
  <si>
    <t>ibicui</t>
  </si>
  <si>
    <t>(55) 36124246</t>
  </si>
  <si>
    <t>cmasdilermandodeaguiar@gmail.com</t>
  </si>
  <si>
    <t>SÃO MIGUEL</t>
  </si>
  <si>
    <t>(51) 35648875</t>
  </si>
  <si>
    <t>cmas@doisirmaos.rs.gov.br</t>
  </si>
  <si>
    <t>AMANTINO JOSÉ SCHIAVO</t>
  </si>
  <si>
    <t>(55) 37511051</t>
  </si>
  <si>
    <t>assistenciasocial@doisirmaosdasmissoes.rs.gov.br</t>
  </si>
  <si>
    <t>Rua Antoninho Gobatto</t>
  </si>
  <si>
    <t>(54) 34711177</t>
  </si>
  <si>
    <t>cras@doislajeados.rs.gov.br</t>
  </si>
  <si>
    <t>Vespasiano Correia</t>
  </si>
  <si>
    <t>(51) 36771441</t>
  </si>
  <si>
    <t>conselhodeassistenciasocial@domfeliciano.rs.gov.br</t>
  </si>
  <si>
    <t>DUQUE DE CAXIAS</t>
  </si>
  <si>
    <t>(53) 32434350</t>
  </si>
  <si>
    <t>smtas.adm@gmail.com</t>
  </si>
  <si>
    <t>CENTRAL</t>
  </si>
  <si>
    <t>(51) 36640011</t>
  </si>
  <si>
    <t>cmasdpa@gmail.com</t>
  </si>
  <si>
    <t>RUA MARECHAL ARTHUR COSTA E SILVA</t>
  </si>
  <si>
    <t>(55) 32681633</t>
  </si>
  <si>
    <t>secsocial.donafra@gmail.com</t>
  </si>
  <si>
    <t>JOSE BONIFACIO</t>
  </si>
  <si>
    <t>(55) 35341541</t>
  </si>
  <si>
    <t>assistsocial@pdrmcard.com.br</t>
  </si>
  <si>
    <t>João Clemente Schussler</t>
  </si>
  <si>
    <t>(51) 97684333</t>
  </si>
  <si>
    <t>social@doutorricardo.rs.gov.br</t>
  </si>
  <si>
    <t>EMANCIPAÇÃO,</t>
  </si>
  <si>
    <t>(51) 34996351</t>
  </si>
  <si>
    <t>cmas@eldorado.rs.gov.br</t>
  </si>
  <si>
    <t>MONSENHOR SCALABRINI</t>
  </si>
  <si>
    <t>(51) 37510127</t>
  </si>
  <si>
    <t>crassocial@encantado-rs.com.br</t>
  </si>
  <si>
    <t>DOUTOR OZY TEIXEIRA</t>
  </si>
  <si>
    <t>(51) 37333733</t>
  </si>
  <si>
    <t>cmasencruz@gmail.com</t>
  </si>
  <si>
    <t>ANTÔNIO TROMBETTA</t>
  </si>
  <si>
    <t>(54) 33639600</t>
  </si>
  <si>
    <t>cmasengenhovelho@hotmail.com</t>
  </si>
  <si>
    <t>Danilo A lorenzi</t>
  </si>
  <si>
    <t>(54) 35441344</t>
  </si>
  <si>
    <t>cmas.ers.rs@gmail.com</t>
  </si>
  <si>
    <t>FRANCISCO RICHTER</t>
  </si>
  <si>
    <t>(55) 33292788</t>
  </si>
  <si>
    <t>cmas@pmei.rs.gov.br</t>
  </si>
  <si>
    <t>GREGÓRIO KRUKER</t>
  </si>
  <si>
    <t>(54) 33391095</t>
  </si>
  <si>
    <t>assistenciaerebango@gmail.com</t>
  </si>
  <si>
    <t>Salgado Filho</t>
  </si>
  <si>
    <t>(54) 35207009</t>
  </si>
  <si>
    <t>comas@erechim.rs.gov.br</t>
  </si>
  <si>
    <t>Julio dos Santos</t>
  </si>
  <si>
    <t>(54) 33781044</t>
  </si>
  <si>
    <t>cmas.ernestina20@gmail.com</t>
  </si>
  <si>
    <t>FREDERICO CORADI</t>
  </si>
  <si>
    <t>(54) 33751312</t>
  </si>
  <si>
    <t>asocial@slavenet.com.br</t>
  </si>
  <si>
    <t>doze de abril</t>
  </si>
  <si>
    <t>(55) 37481193</t>
  </si>
  <si>
    <t>esandri@emater.tche.br</t>
  </si>
  <si>
    <t>(54) 33541719</t>
  </si>
  <si>
    <t>cmasocial@esmeraldars.net</t>
  </si>
  <si>
    <t>ARMINDO JUNGKENN</t>
  </si>
  <si>
    <t>(55) 36164152</t>
  </si>
  <si>
    <t>assistenciasocial.es@gmail.com</t>
  </si>
  <si>
    <t>ANGELO MACALÓS</t>
  </si>
  <si>
    <t>(54) 33831555</t>
  </si>
  <si>
    <t>marisamoraes12@yahoo.com.br</t>
  </si>
  <si>
    <t>Vereador Affonso Carbonera</t>
  </si>
  <si>
    <t>(54) 33371166</t>
  </si>
  <si>
    <t>cmasestacao@hotmail.com</t>
  </si>
  <si>
    <t>RAIMUNDO CORREA</t>
  </si>
  <si>
    <t>(51) 35618584</t>
  </si>
  <si>
    <t>cmasevrs@gmail.com</t>
  </si>
  <si>
    <t>ENGENHEIRO HENNER DE SOUZA NUNES</t>
  </si>
  <si>
    <t>(51) 34338188</t>
  </si>
  <si>
    <t>cmas@esteio.rs.gov.br</t>
  </si>
  <si>
    <t>(51) 39811040</t>
  </si>
  <si>
    <t>cmas@estrela.rs.gov.br</t>
  </si>
  <si>
    <t>Georgina Wilges Billig</t>
  </si>
  <si>
    <t>(51) 36167088</t>
  </si>
  <si>
    <t>crasev@terra.com.br</t>
  </si>
  <si>
    <t>Maria Canova</t>
  </si>
  <si>
    <t>(55) 33351022</t>
  </si>
  <si>
    <t>cmas@pmeuca.com.br</t>
  </si>
  <si>
    <t>DOMINGOS LUNARDI</t>
  </si>
  <si>
    <t>(54) 34451156</t>
  </si>
  <si>
    <t>cmasfagundesvarel@hotmail.com</t>
  </si>
  <si>
    <t>RUA 14 DE JULHO</t>
  </si>
  <si>
    <t>(54) 32683211</t>
  </si>
  <si>
    <t>monitoramento@farroupilha.rs.gov.br</t>
  </si>
  <si>
    <t>SETE DE SETEMBRO</t>
  </si>
  <si>
    <t>(55) 91066182</t>
  </si>
  <si>
    <t>cmasfds@gmail.com</t>
  </si>
  <si>
    <t>AV LIDO ARMANDO OLTRAMARI</t>
  </si>
  <si>
    <t>(54) 35461011</t>
  </si>
  <si>
    <t>conselhofaxi@hotmail.com</t>
  </si>
  <si>
    <t>AV RIO GRANDE DO SUL</t>
  </si>
  <si>
    <t>(51) 981708057</t>
  </si>
  <si>
    <t>recursoshumanos@fazendavilanova.rs.gov.br</t>
  </si>
  <si>
    <t>Tomé de Souza</t>
  </si>
  <si>
    <t>(51) 36374290</t>
  </si>
  <si>
    <t>cmas@feliz.rs.gov.br</t>
  </si>
  <si>
    <t>Dr. Montaury</t>
  </si>
  <si>
    <t>(54) 32793600</t>
  </si>
  <si>
    <t>CMAS@FLORESDACUNHA.RS.GOV.BR</t>
  </si>
  <si>
    <t>Antônio Dalalba</t>
  </si>
  <si>
    <t>(54) 36154011</t>
  </si>
  <si>
    <t>comas@florianopeixoto.rs.gov.br</t>
  </si>
  <si>
    <t>25 de Abril</t>
  </si>
  <si>
    <t>(54) 33891122</t>
  </si>
  <si>
    <t>cmas@fontouraxavier-rs.com.br</t>
  </si>
  <si>
    <t>Coronel Veríssimo</t>
  </si>
  <si>
    <t>(55) 32361257</t>
  </si>
  <si>
    <t>formigueiro.cmas@bol.com.br</t>
  </si>
  <si>
    <t>RUBERT</t>
  </si>
  <si>
    <t>(55) 33281133</t>
  </si>
  <si>
    <t>pmsocial@pmfv.rs.gov.br</t>
  </si>
  <si>
    <t>MONSENHOR VITOR BATISTELLA</t>
  </si>
  <si>
    <t>(55) 37446943</t>
  </si>
  <si>
    <t>cmasfw@bol.com.br</t>
  </si>
  <si>
    <t>JULIO DE CASTILHOS</t>
  </si>
  <si>
    <t>(54) 34628240</t>
  </si>
  <si>
    <t>assistenciasocial@garibaldi.rs.gov.br</t>
  </si>
  <si>
    <t>RUA: SUÉCIA</t>
  </si>
  <si>
    <t>(55) 36137374</t>
  </si>
  <si>
    <t>assistenciasocial@garruchos.rs.gov.br</t>
  </si>
  <si>
    <t>JOSÉ SPONCHIADO</t>
  </si>
  <si>
    <t>(54) 33911229</t>
  </si>
  <si>
    <t>social@gaurama.rs.gov.br</t>
  </si>
  <si>
    <t>RUA JANUÁRIO BATISTA</t>
  </si>
  <si>
    <t>(51) 36551023</t>
  </si>
  <si>
    <t>cmasgc@hotmail.com</t>
  </si>
  <si>
    <t>PRIMAVERA</t>
  </si>
  <si>
    <t>(54) 36155018</t>
  </si>
  <si>
    <t>maraceg@gmail.com</t>
  </si>
  <si>
    <t>OSVALDO LUIZ PREZZOTTO</t>
  </si>
  <si>
    <t>(54) 33414061</t>
  </si>
  <si>
    <t>comas.getuliovargas@hotmail.com</t>
  </si>
  <si>
    <t>(55) 33611068</t>
  </si>
  <si>
    <t>cmas@girua.rs.gov.br</t>
  </si>
  <si>
    <t>DR. POMPILIO GOMES SOBRINHO</t>
  </si>
  <si>
    <t>(51) 34871522</t>
  </si>
  <si>
    <t>cmas.glorinha@hotmail.com</t>
  </si>
  <si>
    <t>GETÚLIO VARGAS</t>
  </si>
  <si>
    <t>(54) 32864349</t>
  </si>
  <si>
    <t>cmas@gramado.rs.gov.br</t>
  </si>
  <si>
    <t>JOSE PEDRO LOUREIRO DE MELO</t>
  </si>
  <si>
    <t>(54) 36137171</t>
  </si>
  <si>
    <t>(51) 36163108</t>
  </si>
  <si>
    <t>cmasgxavier@yahoo.com.br</t>
  </si>
  <si>
    <t>Av José Loureiro da Silva</t>
  </si>
  <si>
    <t>(51) 36007020</t>
  </si>
  <si>
    <t>sgcom.cmas@gravatai.rs.gov.br</t>
  </si>
  <si>
    <t>(54) 32721180</t>
  </si>
  <si>
    <t>assistenciasocial@guabiju.com.br</t>
  </si>
  <si>
    <t>RUA SERAFIM SILVA</t>
  </si>
  <si>
    <t>(51) 34807030</t>
  </si>
  <si>
    <t>cmasguaiba@gmail.com</t>
  </si>
  <si>
    <t>Carlo Termignoni</t>
  </si>
  <si>
    <t>(54) 34435782</t>
  </si>
  <si>
    <t>cmas@guapore.rs.gov.br</t>
  </si>
  <si>
    <t>SÃO NICOLAU</t>
  </si>
  <si>
    <t>(55) 33531122</t>
  </si>
  <si>
    <t>crasguarani@yahoo.com.br</t>
  </si>
  <si>
    <t>25 DE JULHO</t>
  </si>
  <si>
    <t>(51) 36951271</t>
  </si>
  <si>
    <t>asocial@harmonia.rs.gov.br</t>
  </si>
  <si>
    <t>LUÍS OSÓRIO D''AVILA</t>
  </si>
  <si>
    <t>(53) 32671159</t>
  </si>
  <si>
    <t>cmas@herval.rs.gov.br</t>
  </si>
  <si>
    <t>GERMANO WINCK</t>
  </si>
  <si>
    <t>(51) 36162167</t>
  </si>
  <si>
    <t>cras@herveiras.rs.gov.br</t>
  </si>
  <si>
    <t>TIRADENTES</t>
  </si>
  <si>
    <t>(55) 35377586</t>
  </si>
  <si>
    <t>comas_horizontina@horizontina.rs.gov.br</t>
  </si>
  <si>
    <t>(53) 32491283</t>
  </si>
  <si>
    <t>cmashn@hulhanegra.rs.gov.br</t>
  </si>
  <si>
    <t>DONA FRANCISCA</t>
  </si>
  <si>
    <t>DOURTOR MAURICIO CARDOSO</t>
  </si>
  <si>
    <t xml:space="preserve"> GUARANI DAS MISSOES</t>
  </si>
  <si>
    <t>EMÍLIO WENDEL</t>
  </si>
  <si>
    <t>(55) 35251166</t>
  </si>
  <si>
    <t>cmas.humaita21@gmail.com</t>
  </si>
  <si>
    <t>VERGÍLIO DA CAS</t>
  </si>
  <si>
    <t>(51) 37441224</t>
  </si>
  <si>
    <t>cras@ibarama.com</t>
  </si>
  <si>
    <t>DO INTERVENTOR</t>
  </si>
  <si>
    <t>(54) 33741225</t>
  </si>
  <si>
    <t>ibiaca@fetrafrs.org.br</t>
  </si>
  <si>
    <t>Angelo Sgarbossa</t>
  </si>
  <si>
    <t>(54) 33551829</t>
  </si>
  <si>
    <t>cmasibiraiaras@gmail.com</t>
  </si>
  <si>
    <t>ALBINO SENGER</t>
  </si>
  <si>
    <t>(54) 33801048</t>
  </si>
  <si>
    <t>asocial@ibirapuita.rs.gov.br</t>
  </si>
  <si>
    <t>FIRMINO DE PAULA</t>
  </si>
  <si>
    <t>(54) 33248530</t>
  </si>
  <si>
    <t>social@ibiruba.rs.gov.br</t>
  </si>
  <si>
    <t>BALDUINO GEIS</t>
  </si>
  <si>
    <t>(51) 35458340</t>
  </si>
  <si>
    <t>igrejinhacomas@gmail.com</t>
  </si>
  <si>
    <t>ALVARO CHAVES</t>
  </si>
  <si>
    <t>(55) 33318200</t>
  </si>
  <si>
    <t>conselhos@ijui.rs.gov.br</t>
  </si>
  <si>
    <t>LUIS BRESOLIN</t>
  </si>
  <si>
    <t>(51) 37741221</t>
  </si>
  <si>
    <t>conselhoassistenciasocial@ilopolis-rs.com.br</t>
  </si>
  <si>
    <t>SANTA MARIA</t>
  </si>
  <si>
    <t>(51) 36275579</t>
  </si>
  <si>
    <t>crasimbe@gmail.com</t>
  </si>
  <si>
    <t>Guilherme Ernesto Lagemann</t>
  </si>
  <si>
    <t>(51) 37541220</t>
  </si>
  <si>
    <t>coord.cras@imigrante-rs.com.br</t>
  </si>
  <si>
    <t>RUA SAO MIGUEL</t>
  </si>
  <si>
    <t>(55) 35391148</t>
  </si>
  <si>
    <t>cmas@independencia.rs.gov.br</t>
  </si>
  <si>
    <t>RUA ELSA FLORINDA STOLBERG DA ROSA</t>
  </si>
  <si>
    <t>(55) 37851110</t>
  </si>
  <si>
    <t>cmas@pminhacora.com.br</t>
  </si>
  <si>
    <t>Frei Casimiro Zaffonato</t>
  </si>
  <si>
    <t>(54) 32331345</t>
  </si>
  <si>
    <t>socialcras@pmipe.rs.gov.br</t>
  </si>
  <si>
    <t>Pedro Beldeli</t>
  </si>
  <si>
    <t>(54) 33361177</t>
  </si>
  <si>
    <t>cmas@ipirangadosul.rs.gov.br</t>
  </si>
  <si>
    <t>Ibirapuitâ</t>
  </si>
  <si>
    <t>(55) 37451288</t>
  </si>
  <si>
    <t>crasirai@speedrs.com.br</t>
  </si>
  <si>
    <t>JOBIM</t>
  </si>
  <si>
    <t>(55) 32271914</t>
  </si>
  <si>
    <t>ASSISTENCIAITAARA@HOTMAIL.COM</t>
  </si>
  <si>
    <t>DEZ DE ABRIL</t>
  </si>
  <si>
    <t>(55) 33661150</t>
  </si>
  <si>
    <t>smtas.itacurubi@gmail.com</t>
  </si>
  <si>
    <t>ARVOREZINHA</t>
  </si>
  <si>
    <t>(51) 36133061</t>
  </si>
  <si>
    <t>cmasitapuc@yahoo.com.br</t>
  </si>
  <si>
    <t>HUMBERTO ALENCAR CASTELO BRANCO</t>
  </si>
  <si>
    <t>(55) 34335077</t>
  </si>
  <si>
    <t>comuas@itaqui.rs.gov.br</t>
  </si>
  <si>
    <t>Angelo Albano Canelo</t>
  </si>
  <si>
    <t>(54) 35281021</t>
  </si>
  <si>
    <t>cmassistencia@itatibadosul.com.br</t>
  </si>
  <si>
    <t>GARIBALDI</t>
  </si>
  <si>
    <t>(55) 32671100</t>
  </si>
  <si>
    <t>assistenciaivora@yahoo.com.br</t>
  </si>
  <si>
    <t>PRESIDENTE LUCENA</t>
  </si>
  <si>
    <t>(51) 35636855</t>
  </si>
  <si>
    <t>cras@ivoti.rs.gov.br</t>
  </si>
  <si>
    <t>Rua Fiorelo Stefanello</t>
  </si>
  <si>
    <t>(55) 37431122</t>
  </si>
  <si>
    <t>cmasjaboticabars@yahoo.com.br</t>
  </si>
  <si>
    <t>ANGELO TORTELLI</t>
  </si>
  <si>
    <t>(54) 33681599</t>
  </si>
  <si>
    <t>comas@jacutinga.rs.gov.br</t>
  </si>
  <si>
    <t>VINTE DE SETEMBRO</t>
  </si>
  <si>
    <t>(53) 32615924</t>
  </si>
  <si>
    <t>cmas77@yahoo.com.br</t>
  </si>
  <si>
    <t>Carlos Callegaro</t>
  </si>
  <si>
    <t>(55) 32551506</t>
  </si>
  <si>
    <t>smas@jaguari.rs.gov.br</t>
  </si>
  <si>
    <t>INÁCIO RODRIGUES</t>
  </si>
  <si>
    <t>(54) 32531134</t>
  </si>
  <si>
    <t>crasjaquirana@gmail.com</t>
  </si>
  <si>
    <t>Hipolito Cardoso da Silveira</t>
  </si>
  <si>
    <t>(55) 32729019</t>
  </si>
  <si>
    <t>alexandrapbecker@gmail.com</t>
  </si>
  <si>
    <t>CELESTE BURTET</t>
  </si>
  <si>
    <t>(55) 33181368</t>
  </si>
  <si>
    <t>assistencia@joia.rs.gov.br</t>
  </si>
  <si>
    <t>FERNANDO ABOTT</t>
  </si>
  <si>
    <t>(55) 32712230</t>
  </si>
  <si>
    <t>cmas@juliodecastilhos.rs.gov.br</t>
  </si>
  <si>
    <t xml:space="preserve"> JOIA</t>
  </si>
  <si>
    <t>ERVINO PETRY</t>
  </si>
  <si>
    <t>(54) 33921082</t>
  </si>
  <si>
    <t>cmas.lagoa3cantos@gmail.com</t>
  </si>
  <si>
    <t>Afonso Pena</t>
  </si>
  <si>
    <t>(54) 33589134</t>
  </si>
  <si>
    <t>cmas@lagoavermelha.rs.gv.br</t>
  </si>
  <si>
    <t>MANOEL DE OLIVEIRA BRITO</t>
  </si>
  <si>
    <t>(51) 37651005</t>
  </si>
  <si>
    <t>cmas.lagoao@gmail.com</t>
  </si>
  <si>
    <t>BENJAMIN CONSTANT</t>
  </si>
  <si>
    <t>(51) 39821096</t>
  </si>
  <si>
    <t>smds.conselhos@lajeado.rs.gov.br</t>
  </si>
  <si>
    <t>Clementino Graminho</t>
  </si>
  <si>
    <t>(55) 984376801</t>
  </si>
  <si>
    <t>cmas@lajeadodobugre.rs.gov.br</t>
  </si>
  <si>
    <t>DOUTOR PIRES PORTO</t>
  </si>
  <si>
    <t>(55) 32821843</t>
  </si>
  <si>
    <t>cmaslavrasdosul@gmail.com</t>
  </si>
  <si>
    <t>Almirante Tamandaré</t>
  </si>
  <si>
    <t>(55) 37551262</t>
  </si>
  <si>
    <t>gestaoliberato@gmail.com</t>
  </si>
  <si>
    <t>CAPIVARA</t>
  </si>
  <si>
    <t>(51) 35521055</t>
  </si>
  <si>
    <t>cmaslc@outlook.com</t>
  </si>
  <si>
    <t>20 DE MARÇO</t>
  </si>
  <si>
    <t>(51) 34455196</t>
  </si>
  <si>
    <t>assistenciasocial@linhanova.rs.gov.br</t>
  </si>
  <si>
    <t>OCTACILIO MEDEIROS DE ALMEIDA</t>
  </si>
  <si>
    <t>(55) 34351223</t>
  </si>
  <si>
    <t>assistenciasocial@macambara.rs.gov.br</t>
  </si>
  <si>
    <t>INDEPENDENCIA</t>
  </si>
  <si>
    <t>(54) 35511536</t>
  </si>
  <si>
    <t>cras_machadinhors@hotmail.com</t>
  </si>
  <si>
    <t>HERCULANO LOPES</t>
  </si>
  <si>
    <t>(51) 36152143</t>
  </si>
  <si>
    <t>cmasmampituba@gmail.com</t>
  </si>
  <si>
    <t>Valter Jobim</t>
  </si>
  <si>
    <t>(55) 32562165</t>
  </si>
  <si>
    <t>cristiane.maroneze@gmail.com</t>
  </si>
  <si>
    <t>OSVALDO BASTOS</t>
  </si>
  <si>
    <t>(51) 36281420</t>
  </si>
  <si>
    <t>cmas.maquine@yahoo.com.br</t>
  </si>
  <si>
    <t>PADRE BERNARDO RECH</t>
  </si>
  <si>
    <t>(51) 96940340</t>
  </si>
  <si>
    <t>social@marata.rs.gov.br</t>
  </si>
  <si>
    <t>IRINEU FERLIN</t>
  </si>
  <si>
    <t>(54) 33423183</t>
  </si>
  <si>
    <t>maraucmas@gmail.com</t>
  </si>
  <si>
    <t>(54) 33721119</t>
  </si>
  <si>
    <t>comasmar@marcelinoramos.rs.gov.br</t>
  </si>
  <si>
    <t>GENERAL DALTRO FILHO</t>
  </si>
  <si>
    <t>(51) 34956162</t>
  </si>
  <si>
    <t>conselhoas@marianapimentel.rs.gov.br</t>
  </si>
  <si>
    <t>XV de Novembro</t>
  </si>
  <si>
    <t>(54) 35241188</t>
  </si>
  <si>
    <t>ass.social@marianomoro.rs.gov.br</t>
  </si>
  <si>
    <t>rua Carlos Jaeger,</t>
  </si>
  <si>
    <t>(51) 37051145</t>
  </si>
  <si>
    <t>cmasmarques@yahoo.com.br</t>
  </si>
  <si>
    <t>Da Matriz</t>
  </si>
  <si>
    <t>(55) 32591122</t>
  </si>
  <si>
    <t>asocial@mata.rs.gov.br</t>
  </si>
  <si>
    <t>SEVERINO RICARDO LOSS</t>
  </si>
  <si>
    <t>(54) 33133822</t>
  </si>
  <si>
    <t>cras@matocastelhano-rs.com.br</t>
  </si>
  <si>
    <t>CONEGO PEDRO HENRIQUE VIER</t>
  </si>
  <si>
    <t>(51) 37841247</t>
  </si>
  <si>
    <t>assistenciasocial@matoleitao-rs.com.br</t>
  </si>
  <si>
    <t xml:space="preserve"> LAGOAO</t>
  </si>
  <si>
    <t xml:space="preserve"> LINHA NOVA</t>
  </si>
  <si>
    <t xml:space="preserve"> MARAU</t>
  </si>
  <si>
    <t xml:space="preserve"> MATO QUEIMADO</t>
  </si>
  <si>
    <t xml:space="preserve"> MUITOS CAPOES</t>
  </si>
  <si>
    <t>José Muterlle</t>
  </si>
  <si>
    <t>(54) 33971230</t>
  </si>
  <si>
    <t>cmasmax@gmail.com</t>
  </si>
  <si>
    <t>(51) 36941333</t>
  </si>
  <si>
    <t>assistenciasocial@minasdoleao.rs.gov.br</t>
  </si>
  <si>
    <t>souza lobo</t>
  </si>
  <si>
    <t>(54) 33191012</t>
  </si>
  <si>
    <t>a.socialmontauri@yahoo.com.br</t>
  </si>
  <si>
    <t>PEDRO ZAMBAN</t>
  </si>
  <si>
    <t>(54) 39083700</t>
  </si>
  <si>
    <t>cmasmac2017@gmail.com</t>
  </si>
  <si>
    <t>Osvaldo Aranha</t>
  </si>
  <si>
    <t>(51) 36323715</t>
  </si>
  <si>
    <t>smhad.dasc@montenegro.rs.gov.br</t>
  </si>
  <si>
    <t>Av. Willibaldo Koenig</t>
  </si>
  <si>
    <t>(54) 33931013</t>
  </si>
  <si>
    <t>assistenciasocial@mormacors.com.br</t>
  </si>
  <si>
    <t>RS 494</t>
  </si>
  <si>
    <t>(51) 36051263</t>
  </si>
  <si>
    <t>cmas@morrinhosdosul.rs.gov.br</t>
  </si>
  <si>
    <t>Das Margaridas</t>
  </si>
  <si>
    <t>(53) 32747098</t>
  </si>
  <si>
    <t>taniasignorinireinhardt@hotmail.com</t>
  </si>
  <si>
    <t>21 DE ABRIL</t>
  </si>
  <si>
    <t>(51) 35692305</t>
  </si>
  <si>
    <t>assitenciasocial@morroreuter.rs.gov.br</t>
  </si>
  <si>
    <t>ANA AMÁLIA LEITE</t>
  </si>
  <si>
    <t>(51) 36731010</t>
  </si>
  <si>
    <t>assistencia.social2010@hotmail.com</t>
  </si>
  <si>
    <t>BARÃO DO RIO BRANCO</t>
  </si>
  <si>
    <t>(51) 37552006</t>
  </si>
  <si>
    <t>a.socialmucm@gmail.com</t>
  </si>
  <si>
    <t>EMÍLIO TSCHOEPKE</t>
  </si>
  <si>
    <t>(54) 36122141</t>
  </si>
  <si>
    <t>smas@muitoscapoes.rs.gov.br</t>
  </si>
  <si>
    <t>(54) 33861111</t>
  </si>
  <si>
    <t>cmasmuliterno19@gmail.com</t>
  </si>
  <si>
    <t>Fernando Sturm</t>
  </si>
  <si>
    <t>(54) 33323132</t>
  </si>
  <si>
    <t>cmas@naometoque.rs.gov.br</t>
  </si>
  <si>
    <t>DO AMOR PERFEITO</t>
  </si>
  <si>
    <t>(54) 36161320</t>
  </si>
  <si>
    <t>assistenciasocial@nicolauvergueiro.rs.gov.br</t>
  </si>
  <si>
    <t>PADRE MANOEL GOMEZ GONZALES</t>
  </si>
  <si>
    <t>(54) 33621270</t>
  </si>
  <si>
    <t>cmasnonoai@yahoo.com.br</t>
  </si>
  <si>
    <t>Rua Massimino Francescon</t>
  </si>
  <si>
    <t>(54) 33231509</t>
  </si>
  <si>
    <t>assistenciasocial@nalvorada.com.br</t>
  </si>
  <si>
    <t>Ernesto Bordignon</t>
  </si>
  <si>
    <t>(54) 96292581</t>
  </si>
  <si>
    <t>cmas@novaaraca.rs.gov.br</t>
  </si>
  <si>
    <t>ANTONIO MATTIELLO</t>
  </si>
  <si>
    <t>(54) 32732435</t>
  </si>
  <si>
    <t>cmas@novabassano.rs.gov.br</t>
  </si>
  <si>
    <t>Felipe Werlang</t>
  </si>
  <si>
    <t>(54) 33603000</t>
  </si>
  <si>
    <t>chefia@novaboavistars.com.br</t>
  </si>
  <si>
    <t>BENTO GONÇALVES</t>
  </si>
  <si>
    <t>(51) 37571160</t>
  </si>
  <si>
    <t>cmas.nb@gmail.com</t>
  </si>
  <si>
    <t>SANTO ANTÔNIO</t>
  </si>
  <si>
    <t>(55) 36166331</t>
  </si>
  <si>
    <t>assistenciasocialnc@gmail.com</t>
  </si>
  <si>
    <t>Ipiranga</t>
  </si>
  <si>
    <t>(55) 32581557</t>
  </si>
  <si>
    <t>ass.social.nes@hotmail.com</t>
  </si>
  <si>
    <t>Rua. Emilio Jost</t>
  </si>
  <si>
    <t>(51) 35651111</t>
  </si>
  <si>
    <t>comas@novahartz.rs.gov.br</t>
  </si>
  <si>
    <t>DOS IMIGRANTES</t>
  </si>
  <si>
    <t>(54) 32961749</t>
  </si>
  <si>
    <t>diretor.saude@npadua.com.br</t>
  </si>
  <si>
    <t>DOM ERICO FERRARI</t>
  </si>
  <si>
    <t>(55) 32661166</t>
  </si>
  <si>
    <t>assistencia@novapalma.rs.gov.br</t>
  </si>
  <si>
    <t>(54) 32813811</t>
  </si>
  <si>
    <t>cmas@novapeteropolis.rs.gov.br</t>
  </si>
  <si>
    <t>Francisco Schneider</t>
  </si>
  <si>
    <t>(54) 32428232</t>
  </si>
  <si>
    <t>assistenciasocial@novaprata.rs.gov.br</t>
  </si>
  <si>
    <t>Gustavo Konig</t>
  </si>
  <si>
    <t>(55) 33381064</t>
  </si>
  <si>
    <t>assistenciasocial@novaramada.rs.gov.br</t>
  </si>
  <si>
    <t>INOCENTE PANAZZOLO</t>
  </si>
  <si>
    <t>(54) 32941045</t>
  </si>
  <si>
    <t>cmasnrs@outlook.com</t>
  </si>
  <si>
    <t>Valdemar Vicente da Costa</t>
  </si>
  <si>
    <t>(51) 34792982</t>
  </si>
  <si>
    <t>cmas@novasantarita.rs.gov.br</t>
  </si>
  <si>
    <t>AVENIDA SÃO JOÃO BATISTA</t>
  </si>
  <si>
    <t>(55) 37571100</t>
  </si>
  <si>
    <t>cmaspmnb@hotmail.com</t>
  </si>
  <si>
    <t>28 D EDEZEMBRO</t>
  </si>
  <si>
    <t>(51) 36165010</t>
  </si>
  <si>
    <t>stas@novocabrais.rs.gov.br</t>
  </si>
  <si>
    <t>DAVID CANABARRO</t>
  </si>
  <si>
    <t>(51) 35271883</t>
  </si>
  <si>
    <t>comasnh@gmail.com</t>
  </si>
  <si>
    <t>TRAVESSA IJUÍ</t>
  </si>
  <si>
    <t>(55) 35441122</t>
  </si>
  <si>
    <t>cmasnovomachado@gmail.com</t>
  </si>
  <si>
    <t>JOSÉ BORTOLINI</t>
  </si>
  <si>
    <t>(55) 37971098</t>
  </si>
  <si>
    <t>rbagioto@emater.tche.br</t>
  </si>
  <si>
    <t>(51) 36632988</t>
  </si>
  <si>
    <t>cmasosorio@gmail.com</t>
  </si>
  <si>
    <t>AFONSO DAL MOLIN</t>
  </si>
  <si>
    <t>(54) 35311363</t>
  </si>
  <si>
    <t>cmaspaimfilho@hotmail.com</t>
  </si>
  <si>
    <t>SÃO JOSÉ</t>
  </si>
  <si>
    <t>(51) 36681853</t>
  </si>
  <si>
    <t>craspalmares@gmail.com</t>
  </si>
  <si>
    <t>Rua João Adrião Gonçalves</t>
  </si>
  <si>
    <t>(55) 37422599</t>
  </si>
  <si>
    <t>cmas@palmeiradasmissoes-rs.com.br</t>
  </si>
  <si>
    <t>(55) 37911457</t>
  </si>
  <si>
    <t>conselhopalmitinho@gmail.com</t>
  </si>
  <si>
    <t>Concórdia</t>
  </si>
  <si>
    <t>(55) 33750742</t>
  </si>
  <si>
    <t>cmaspanambi@gmail.com</t>
  </si>
  <si>
    <t>RUA WALDO MACHADO DE OLIVEIRA</t>
  </si>
  <si>
    <t>(51) 37342220</t>
  </si>
  <si>
    <t>stcaspg@yahoo.com.br</t>
  </si>
  <si>
    <t>PRESIDENTE CASTELO BRANCO</t>
  </si>
  <si>
    <t>(54) 34771007</t>
  </si>
  <si>
    <t>cmas@parai.rs.gov.br</t>
  </si>
  <si>
    <t>MAX MUCKLER</t>
  </si>
  <si>
    <t>(55) 32621568</t>
  </si>
  <si>
    <t>crasparaiso@hotmail.com</t>
  </si>
  <si>
    <t>JOAO INACIO TEIXEIRA</t>
  </si>
  <si>
    <t>(51) 36339155</t>
  </si>
  <si>
    <t>crasamorperfeito@gmail.com</t>
  </si>
  <si>
    <t>VERA CRUZ</t>
  </si>
  <si>
    <t>(51) 39531059</t>
  </si>
  <si>
    <t>asocial@parobe.rs.gov.br</t>
  </si>
  <si>
    <t>Avenida Pinheiro</t>
  </si>
  <si>
    <t>(51) 36166070</t>
  </si>
  <si>
    <t>cmasdepassasete@hotmail.com</t>
  </si>
  <si>
    <t>GUSTAVO JORGE DETTENBORN</t>
  </si>
  <si>
    <t>(51) 37301030</t>
  </si>
  <si>
    <t>crasps@passodosobrado.rs.gov.br</t>
  </si>
  <si>
    <t>Morom</t>
  </si>
  <si>
    <t>(54) 984044776</t>
  </si>
  <si>
    <t>cmas@pmpf.rs.gov.br</t>
  </si>
  <si>
    <t>Rua Célio Klein</t>
  </si>
  <si>
    <t>(51) 37611155</t>
  </si>
  <si>
    <t>documentos@paverama.rs.gov.br</t>
  </si>
  <si>
    <t>HERCULANO DE FREITAS</t>
  </si>
  <si>
    <t>(53) 32551117</t>
  </si>
  <si>
    <t>cmas.pedroosorio@bol.com.br</t>
  </si>
  <si>
    <t>(55) 33771200</t>
  </si>
  <si>
    <t>cmaspejucara@outlook.com</t>
  </si>
  <si>
    <t>TRES DE MAIO</t>
  </si>
  <si>
    <t>(53) 32275613</t>
  </si>
  <si>
    <t>assistenciasocial.pelotas@gmail.com</t>
  </si>
  <si>
    <t>FRIDOLINO RITTER</t>
  </si>
  <si>
    <t>(54) 32851201</t>
  </si>
  <si>
    <t>assistenciasocial@picadacafe.rs.gov.br</t>
  </si>
  <si>
    <t>TREZE DE MAIO</t>
  </si>
  <si>
    <t>(55) 37541306</t>
  </si>
  <si>
    <t>cmaspinhal@yahoo.com.br</t>
  </si>
  <si>
    <t>INTEGRAÇÃO</t>
  </si>
  <si>
    <t>(55) 32781140</t>
  </si>
  <si>
    <t>assistenciasocial@pinhalgrande.rs.gov.br</t>
  </si>
  <si>
    <t>RUA ERVINO BREITENBACH</t>
  </si>
  <si>
    <t>(55) 37921642</t>
  </si>
  <si>
    <t>cmas@pinheirinhodovale.rs.gov.br</t>
  </si>
  <si>
    <t>DUTRA DE ANDRADE</t>
  </si>
  <si>
    <t>(53) 32481568</t>
  </si>
  <si>
    <t>das@pinheiromachado.rs.gov.br</t>
  </si>
  <si>
    <t>Afonso de Medeiros</t>
  </si>
  <si>
    <t>(55) 335111800</t>
  </si>
  <si>
    <t>cras@pirapo.rs.gov.br</t>
  </si>
  <si>
    <t>Comendador Freitas</t>
  </si>
  <si>
    <t>(53) 32572688</t>
  </si>
  <si>
    <t>conselhoassistenciapiratini@yahoo.com.br</t>
  </si>
  <si>
    <t>HUMBERTO DE CAMPOS</t>
  </si>
  <si>
    <t>(55) 37941683</t>
  </si>
  <si>
    <t>smasplanaltors@outlook.com</t>
  </si>
  <si>
    <t>Carlos Kunzler</t>
  </si>
  <si>
    <t>(51) 37731122</t>
  </si>
  <si>
    <t>cmas@pocodasantas-rs.com.br</t>
  </si>
  <si>
    <t>Julio de Mailhos</t>
  </si>
  <si>
    <t>(54) 33081930</t>
  </si>
  <si>
    <t>cmas@pontao.rs.gov.br</t>
  </si>
  <si>
    <t>AVENIDA SEVERINO SENHORI</t>
  </si>
  <si>
    <t>(54) 35680008</t>
  </si>
  <si>
    <t>assistenciasocial@pontepreta.rs.gov.br</t>
  </si>
  <si>
    <t>PERIMETRAL</t>
  </si>
  <si>
    <t>(51) 35004367</t>
  </si>
  <si>
    <t>cmasportaors@gmail.com</t>
  </si>
  <si>
    <t>Baronesa do Gravataí</t>
  </si>
  <si>
    <t>(51) 32273922</t>
  </si>
  <si>
    <t>cmas@fasc.prefpoa.com.br</t>
  </si>
  <si>
    <t>(55) 35651097</t>
  </si>
  <si>
    <t>assistencia@portolucena.rs.gov.br</t>
  </si>
  <si>
    <t>Almirante Cabral</t>
  </si>
  <si>
    <t>(55) 35451146</t>
  </si>
  <si>
    <t>cmas@portomaua.rs.gov.br</t>
  </si>
  <si>
    <t>HUMAITA</t>
  </si>
  <si>
    <t>(55) 36139150</t>
  </si>
  <si>
    <t>comaspvc@gmail.com</t>
  </si>
  <si>
    <t>(55) 33540350</t>
  </si>
  <si>
    <t>cmas.portoxavier@bol.com.br</t>
  </si>
  <si>
    <t>Cirilo Preto</t>
  </si>
  <si>
    <t>(51) 37751287</t>
  </si>
  <si>
    <t>cras@pousonovo.rs.gov.br</t>
  </si>
  <si>
    <t>MEM DE SÁ</t>
  </si>
  <si>
    <t>(51) 34453448</t>
  </si>
  <si>
    <t>cmas@presidentelucena.rs.gov.br</t>
  </si>
  <si>
    <t>José Antonio Ferreira de Andrade</t>
  </si>
  <si>
    <t>(51) 37881122</t>
  </si>
  <si>
    <t>assistentesocial.progresso@outlook.com</t>
  </si>
  <si>
    <t>ANTONIO STELLA</t>
  </si>
  <si>
    <t>(54) 32761228</t>
  </si>
  <si>
    <t>cmas@protasioalves.rs.gov.br</t>
  </si>
  <si>
    <t>(51) 37771206</t>
  </si>
  <si>
    <t>cmasputinga@hotmail.com</t>
  </si>
  <si>
    <t>(55) 34231447</t>
  </si>
  <si>
    <t>cmas.quarai@yahoo.com.br</t>
  </si>
  <si>
    <t>Humaita</t>
  </si>
  <si>
    <t>(55) 32791099</t>
  </si>
  <si>
    <t>as.quevedos@gmail.com</t>
  </si>
  <si>
    <t>Duque de Caxias</t>
  </si>
  <si>
    <t>(54) 33221537</t>
  </si>
  <si>
    <t>cmasquinzedenovembro@bol.com.br</t>
  </si>
  <si>
    <t>CONSTANTE LUIZ GEMELLI</t>
  </si>
  <si>
    <t>(55) 35561174</t>
  </si>
  <si>
    <t>assistencia@redentora.rs.gov.br</t>
  </si>
  <si>
    <t>Coronel João Batista de Mello</t>
  </si>
  <si>
    <t>(51) 37761131</t>
  </si>
  <si>
    <t>cmasrelvadors@hotmail.com</t>
  </si>
  <si>
    <t>MOISES CANTARELLI</t>
  </si>
  <si>
    <t>(55) 32613200</t>
  </si>
  <si>
    <t>conselhos@restingaseca.rs.gov.br</t>
  </si>
  <si>
    <t>Ângelo Santinelli</t>
  </si>
  <si>
    <t>(54) 36142305</t>
  </si>
  <si>
    <t>cmasriodosindios@gmail.com</t>
  </si>
  <si>
    <t>GENERAL OSÓRIO</t>
  </si>
  <si>
    <t>(53) 32311858</t>
  </si>
  <si>
    <t>cmasriogrande@gmail.com</t>
  </si>
  <si>
    <t>RODOLFO MOREIRA DE SOUZA</t>
  </si>
  <si>
    <t>(51) 37311876</t>
  </si>
  <si>
    <t>cmas@riopardo.rs.gov.br</t>
  </si>
  <si>
    <t>GUERINO PANDOLFO</t>
  </si>
  <si>
    <t>(51) 35481090</t>
  </si>
  <si>
    <t>assistenciasocial@pmriozinho.com.br</t>
  </si>
  <si>
    <t>Avenida do Comércio</t>
  </si>
  <si>
    <t>(55) 37983159</t>
  </si>
  <si>
    <t>cras@rodeiobonito.rs.gov.br</t>
  </si>
  <si>
    <t>(51) 35471279</t>
  </si>
  <si>
    <t>assistencia.social@rolante.rs.gov.br</t>
  </si>
  <si>
    <t>Rua Francisco Costa</t>
  </si>
  <si>
    <t>(54) 33645900</t>
  </si>
  <si>
    <t>assistencia@rondaalta.rs.gov.br</t>
  </si>
  <si>
    <t>AV SARANDI</t>
  </si>
  <si>
    <t>(54) 33651188</t>
  </si>
  <si>
    <t>assistencia@rondinha.rs.gov.br</t>
  </si>
  <si>
    <t>PE. ÁNCHIETA</t>
  </si>
  <si>
    <t>(55) 33653300</t>
  </si>
  <si>
    <t>assistencia@roquegonzales-rs.com.br</t>
  </si>
  <si>
    <t>AMARO SOUTO</t>
  </si>
  <si>
    <t>(55) 32317043</t>
  </si>
  <si>
    <t>assistenciarosario@gmail.com</t>
  </si>
  <si>
    <t>NELSON MARTINELLI</t>
  </si>
  <si>
    <t>(55) 36169328</t>
  </si>
  <si>
    <t>sec.ass.social@bol.com.br</t>
  </si>
  <si>
    <t>SILVA TAVARES</t>
  </si>
  <si>
    <t>(55) 33731172</t>
  </si>
  <si>
    <t>asocial@saldanhamarinho.rs.gov.br</t>
  </si>
  <si>
    <t>Rua Lidovino Fonton</t>
  </si>
  <si>
    <t>(55) 33271299</t>
  </si>
  <si>
    <t>cmas_saltodojacui@hotmail.com</t>
  </si>
  <si>
    <t>(55) 33581087</t>
  </si>
  <si>
    <t>me-nedel@bol.com.br</t>
  </si>
  <si>
    <t>BARTOLOMEU PETRY</t>
  </si>
  <si>
    <t>(51) 36381483</t>
  </si>
  <si>
    <t>cras@salvadordosul.rs.gov.br</t>
  </si>
  <si>
    <t>Carlos Raimundi</t>
  </si>
  <si>
    <t>(54) 33431177</t>
  </si>
  <si>
    <t>assistenciasocial@sananduva.rs.gov.br</t>
  </si>
  <si>
    <t>Lauredano Lírio</t>
  </si>
  <si>
    <t>(55) 33723245</t>
  </si>
  <si>
    <t>conselhosmunicipais@santabarbaradosul.rs.gov.br</t>
  </si>
  <si>
    <t xml:space="preserve"> SALDANHA MARINHO</t>
  </si>
  <si>
    <t xml:space="preserve"> SALTO DO JACUI</t>
  </si>
  <si>
    <t xml:space="preserve"> SANTA CECILIA DO SUL</t>
  </si>
  <si>
    <t xml:space="preserve"> SANTA MARIA </t>
  </si>
  <si>
    <t>Carlos Schnorr</t>
  </si>
  <si>
    <t>(51) 37822284</t>
  </si>
  <si>
    <t>assistenciasocial@santaclaradosul.rs.gov.br</t>
  </si>
  <si>
    <t>DEPUTADO EUCLIDES NICOLAU KLIEMANN</t>
  </si>
  <si>
    <t>(51) 37156230</t>
  </si>
  <si>
    <t>cmas@santacruz.rs.gov.br</t>
  </si>
  <si>
    <t>DOS ANDRADAS</t>
  </si>
  <si>
    <t>(55) 32251528</t>
  </si>
  <si>
    <t>cmas.sm@gmail.com</t>
  </si>
  <si>
    <t>25 de Julho</t>
  </si>
  <si>
    <t>(51) 35672029</t>
  </si>
  <si>
    <t>cras@santamariadoherval.rs.gov.br</t>
  </si>
  <si>
    <t>(55) 35129318</t>
  </si>
  <si>
    <t>cmas@santarosa.rs.gov.br</t>
  </si>
  <si>
    <t>AMADEU PICININI S/N</t>
  </si>
  <si>
    <t>(54) 34561034</t>
  </si>
  <si>
    <t>psf@santatereza.rs.gov.br</t>
  </si>
  <si>
    <t>Mirapalhete</t>
  </si>
  <si>
    <t>(53) 32633735</t>
  </si>
  <si>
    <t>cmassantavitoria@gmail.com</t>
  </si>
  <si>
    <t>José Pedro da Rosa</t>
  </si>
  <si>
    <t>(53) 32581686</t>
  </si>
  <si>
    <t>cmasantanadaboavistars@gmail.com</t>
  </si>
  <si>
    <t>Rua sete de setembro</t>
  </si>
  <si>
    <t>(55) 39681030</t>
  </si>
  <si>
    <t>cmassantliv@yahoo.com.br</t>
  </si>
  <si>
    <t>SEVERINO AZAMBUJA</t>
  </si>
  <si>
    <t>(55) 32514494</t>
  </si>
  <si>
    <t>dsocialsantiago@gmail.com</t>
  </si>
  <si>
    <t>(55) 33120133</t>
  </si>
  <si>
    <t>cmas20santoangelors@gmail.com</t>
  </si>
  <si>
    <t>CORONEL VICTOR VILLA VERDE</t>
  </si>
  <si>
    <t>(51) 36624146</t>
  </si>
  <si>
    <t>assistenciasocial@pmsap.com.br</t>
  </si>
  <si>
    <t>Assis Antônio Dias</t>
  </si>
  <si>
    <t>(55) 33672000</t>
  </si>
  <si>
    <t>assistenciasocial@santoantoniodasmissoes.rs.gov.br</t>
  </si>
  <si>
    <t>CARLOS JOÃO GRANDO</t>
  </si>
  <si>
    <t>(54) 33941114</t>
  </si>
  <si>
    <t>social@pmpalma.com.br</t>
  </si>
  <si>
    <t>HENRIQUE ALTMANN</t>
  </si>
  <si>
    <t>(54) 33771829</t>
  </si>
  <si>
    <t>assistenciasocial.sap@dgnet.com.br</t>
  </si>
  <si>
    <t>(55) 37815248</t>
  </si>
  <si>
    <t>cmas-2015@hotmail.com</t>
  </si>
  <si>
    <t>PREFEITO LEO JACOB HARTMANN</t>
  </si>
  <si>
    <t>(55) 35411896</t>
  </si>
  <si>
    <t>social@santocristo.rs.gov.br</t>
  </si>
  <si>
    <t>JOSE PILONETO</t>
  </si>
  <si>
    <t>(54) 33961188</t>
  </si>
  <si>
    <t>socialsantoexpedito@terra.com.br</t>
  </si>
  <si>
    <t>APARICIO MARIENSE</t>
  </si>
  <si>
    <t>(55) 34314455</t>
  </si>
  <si>
    <t>conselhos@saoborja.rs.gov.br</t>
  </si>
  <si>
    <t>LUÍS BENVEGNÚ</t>
  </si>
  <si>
    <t>(54) 33491270</t>
  </si>
  <si>
    <t>cadunico@saodomingosdosul.rs.gov.br</t>
  </si>
  <si>
    <t>GABRIEL MACHADO</t>
  </si>
  <si>
    <t>(55) 32521200</t>
  </si>
  <si>
    <t>cmasaofrancisco@hotmail.com</t>
  </si>
  <si>
    <t>José Bonifácio</t>
  </si>
  <si>
    <t>(54) 32441384</t>
  </si>
  <si>
    <t>comas@saofranciscodepaula.rs.gov.br</t>
  </si>
  <si>
    <t>RUA DOZE DE OUTUBRO</t>
  </si>
  <si>
    <t>(55) 32323699</t>
  </si>
  <si>
    <t>cmas@saogabriel.rs.gov.br</t>
  </si>
  <si>
    <t>Coronel Soares de Carvalho</t>
  </si>
  <si>
    <t>(51) 36512329</t>
  </si>
  <si>
    <t>assistenciasocial@saojeronimo.rs.gov.br</t>
  </si>
  <si>
    <t>PROFESSOR ZEFERINO</t>
  </si>
  <si>
    <t>(54) 35321122</t>
  </si>
  <si>
    <t>cmassju@hotmail.com</t>
  </si>
  <si>
    <t>(55) 32691252</t>
  </si>
  <si>
    <t>cras.polesine@yahoo.com.br</t>
  </si>
  <si>
    <t>Daltro Filho</t>
  </si>
  <si>
    <t>(54) 32711510</t>
  </si>
  <si>
    <t>assistenciasocial@saojorge.rs.gov.br</t>
  </si>
  <si>
    <t>AVENIDA 20 DE MARÇO</t>
  </si>
  <si>
    <t>(55) 37531001</t>
  </si>
  <si>
    <t>assis@saojosedasmissoes.rs.gov.br</t>
  </si>
  <si>
    <t>s/n</t>
  </si>
  <si>
    <t>(54) 33251160</t>
  </si>
  <si>
    <t>smas.2009@yahoo.com.br</t>
  </si>
  <si>
    <t>Rua Trinta e Três</t>
  </si>
  <si>
    <t>(51) 35711149</t>
  </si>
  <si>
    <t>assistenciasocial@saojosedohortencio.rs.gov.br</t>
  </si>
  <si>
    <t>RUA DA IGREJA</t>
  </si>
  <si>
    <t>(55) 36160250</t>
  </si>
  <si>
    <t>a.social@sjinhacora.com.br</t>
  </si>
  <si>
    <t>Marechal Deodoro</t>
  </si>
  <si>
    <t>(53) 32381223</t>
  </si>
  <si>
    <t>cmas@saojosedonorte.rs.gov.br</t>
  </si>
  <si>
    <t>JOSÉ GELAIN</t>
  </si>
  <si>
    <t>(54) 33521280</t>
  </si>
  <si>
    <t>conselho.asocial@pmouro.com.br</t>
  </si>
  <si>
    <t xml:space="preserve"> SÃO JOSE DO INHACORA</t>
  </si>
  <si>
    <t>Rua Joaquim de Oliveira Paim</t>
  </si>
  <si>
    <t>(54) 32341066</t>
  </si>
  <si>
    <t>cmasausentes@hotmail.com</t>
  </si>
  <si>
    <t>SÃO JOAQUIM</t>
  </si>
  <si>
    <t>(51) 35686757</t>
  </si>
  <si>
    <t>cmas@saoleopoldo.rs.gov.br</t>
  </si>
  <si>
    <t>Coronel Alfredo Born</t>
  </si>
  <si>
    <t>(53) 984390914</t>
  </si>
  <si>
    <t>assis.jee@gmail.com</t>
  </si>
  <si>
    <t>VENÂNCIO AIRES</t>
  </si>
  <si>
    <t>(55) 33529300</t>
  </si>
  <si>
    <t>cmas@saoluizgonzaga.rs.gov.br</t>
  </si>
  <si>
    <t>Dr. Rosa</t>
  </si>
  <si>
    <t>(54) 32912930</t>
  </si>
  <si>
    <t>cmassmc@gmail.com</t>
  </si>
  <si>
    <t>(55) 35331370</t>
  </si>
  <si>
    <t>asocial@saomartinho.rs.gov.br</t>
  </si>
  <si>
    <t>24 DE JANEIRO</t>
  </si>
  <si>
    <t>(55) 32771101</t>
  </si>
  <si>
    <t>cras.sms06@hotmail.com</t>
  </si>
  <si>
    <t>SÃO BORJA</t>
  </si>
  <si>
    <t>(55) 33811194</t>
  </si>
  <si>
    <t>claudetetc@gmail.com</t>
  </si>
  <si>
    <t>RUA MARIA SEGGIARO HOFFMANN</t>
  </si>
  <si>
    <t>(55) 33632100</t>
  </si>
  <si>
    <t>cras.saonicolau@gmail.com</t>
  </si>
  <si>
    <t>comercio</t>
  </si>
  <si>
    <t>(55) 35631122</t>
  </si>
  <si>
    <t>crasspmsocial@outlook.com</t>
  </si>
  <si>
    <t>(51) 36451234</t>
  </si>
  <si>
    <t>cmas@saopedrodaserra.rs.gov.br</t>
  </si>
  <si>
    <t xml:space="preserve"> SÃO LUIZ GONZAGA</t>
  </si>
  <si>
    <t>(55) 33691859</t>
  </si>
  <si>
    <t>asocial@saopedrodobutia.rs.gov.br</t>
  </si>
  <si>
    <t>(55) 32766100</t>
  </si>
  <si>
    <t>cmassaopedrodosul@gmail.com</t>
  </si>
  <si>
    <t>ARI BAIERLE</t>
  </si>
  <si>
    <t>(51) 36352569</t>
  </si>
  <si>
    <t>cmas@saosebastiaodocai.rs.gov.br</t>
  </si>
  <si>
    <t>Plácido Chiquiti</t>
  </si>
  <si>
    <t>(55) 32332902</t>
  </si>
  <si>
    <t>assistenciasocialsaosepe@yahoo.com.br</t>
  </si>
  <si>
    <t>OSVALDO TELLÓ</t>
  </si>
  <si>
    <t>(54) 33731206</t>
  </si>
  <si>
    <t>comas@saovalentim.rs.gov.br</t>
  </si>
  <si>
    <t>JOÃO SCUSSEL</t>
  </si>
  <si>
    <t>Angelo Fucilini Sobrinho</t>
  </si>
  <si>
    <t>(55) 36172190</t>
  </si>
  <si>
    <t>assistenciasocial@saovaleriodosul.rs.gov.br</t>
  </si>
  <si>
    <t>CONEGO CASPARY</t>
  </si>
  <si>
    <t>(51) 36391415</t>
  </si>
  <si>
    <t>cras@saovendelino.rs.gov.br</t>
  </si>
  <si>
    <t>GENERAL JOÃO ANTONIO</t>
  </si>
  <si>
    <t>(55) 32572892</t>
  </si>
  <si>
    <t>smdssvs@yahoo.com.br</t>
  </si>
  <si>
    <t>AV. 20 DE SETEMBRO</t>
  </si>
  <si>
    <t>(51) 39591009</t>
  </si>
  <si>
    <t>comas@sapiranga.rs.gov.br</t>
  </si>
  <si>
    <t>(51) 34741766</t>
  </si>
  <si>
    <t>comas.sapucaiadosul@outlook.com</t>
  </si>
  <si>
    <t>(54) 33611108</t>
  </si>
  <si>
    <t>assistentesocial@sarandi.rs.gov.br</t>
  </si>
  <si>
    <t>GENERAL FLORES DA CUNHA</t>
  </si>
  <si>
    <t>(55) 37461664</t>
  </si>
  <si>
    <t>socialseberi@hotmail.com</t>
  </si>
  <si>
    <t>JOÃO BATISTA GUEDES</t>
  </si>
  <si>
    <t>(55) 35261001</t>
  </si>
  <si>
    <t>social@sedenova.rs.gov.br</t>
  </si>
  <si>
    <t>PROFESSORA LEONIDA UNFER</t>
  </si>
  <si>
    <t>(51) 37451180</t>
  </si>
  <si>
    <t>cmasdesegredo@outlook.com</t>
  </si>
  <si>
    <t>PRESIDENTE KENEDY</t>
  </si>
  <si>
    <t>(54) 33871122</t>
  </si>
  <si>
    <t>selbachcmas@gmail.com</t>
  </si>
  <si>
    <t>HENRIQUE OSVALDO PUKALL</t>
  </si>
  <si>
    <t>(55) 36141196</t>
  </si>
  <si>
    <t>assistencia@senadorsalgadofilho.rs.gov.br</t>
  </si>
  <si>
    <t>Augusta</t>
  </si>
  <si>
    <t>(51) 96886685</t>
  </si>
  <si>
    <t>nastiagarcia1970@hotmail.com</t>
  </si>
  <si>
    <t>arthur oscar</t>
  </si>
  <si>
    <t>(54) 34441068</t>
  </si>
  <si>
    <t>cmas@serafinacorrea.rs.gov.br</t>
  </si>
  <si>
    <t>15 DE NOVEMBRO</t>
  </si>
  <si>
    <t>(51) 37701062</t>
  </si>
  <si>
    <t>cmas@municipiodeserio.com.br</t>
  </si>
  <si>
    <t>Rosa Feiden</t>
  </si>
  <si>
    <t>(51) 34951324</t>
  </si>
  <si>
    <t>iarajosocial@gmail.com</t>
  </si>
  <si>
    <t>EDMUNDO GRASSEL</t>
  </si>
  <si>
    <t>(55) 36142016</t>
  </si>
  <si>
    <t>assistenciasocial@pmsetedesetembro.com.br</t>
  </si>
  <si>
    <t>RUA ALBERTO SASSI</t>
  </si>
  <si>
    <t>(54) 35251356</t>
  </si>
  <si>
    <t>cmasseveriano@yahoo.com</t>
  </si>
  <si>
    <t>RUA FRANCISCO GUERINO</t>
  </si>
  <si>
    <t>(55) 32244858</t>
  </si>
  <si>
    <t>assistenciasocial@silveiramartins.rs.gov.br</t>
  </si>
  <si>
    <t>Bernardo Fuerstenau</t>
  </si>
  <si>
    <t>(51) 37081570</t>
  </si>
  <si>
    <t>assistenciasocial@sinimbu.rs.gov.br</t>
  </si>
  <si>
    <t>(51) 37421098</t>
  </si>
  <si>
    <t>conselhosho@gmail.com</t>
  </si>
  <si>
    <t>BEJAMIN CONSTANT</t>
  </si>
  <si>
    <t>(54) 33811648</t>
  </si>
  <si>
    <t>creas@soledade.rs.gov.br</t>
  </si>
  <si>
    <t>DEP. JULIO REDECKER</t>
  </si>
  <si>
    <t>(51) 95887694</t>
  </si>
  <si>
    <t>assistencia@tabai.rs.gov.br</t>
  </si>
  <si>
    <t>OSÓRIO DA SILVEIRA</t>
  </si>
  <si>
    <t>(54) 33444758</t>
  </si>
  <si>
    <t>as2@prefeituratapejara.com.br</t>
  </si>
  <si>
    <t>Av. XV de novembro</t>
  </si>
  <si>
    <t>(54) 33852975</t>
  </si>
  <si>
    <t>cmas@tapera.rs.gov.br</t>
  </si>
  <si>
    <t>Felicissimo de Alfonsin</t>
  </si>
  <si>
    <t>(51) 36725200</t>
  </si>
  <si>
    <t>cmas@tapes.rs.gov.br</t>
  </si>
  <si>
    <t>ERNESTO ALVES</t>
  </si>
  <si>
    <t>(51) 35414184</t>
  </si>
  <si>
    <t>comas@taquara.rs.gov.br</t>
  </si>
  <si>
    <t>Vereador Adão Rodrigues Martins</t>
  </si>
  <si>
    <t>(51) 996593874</t>
  </si>
  <si>
    <t>cmas.taquari@gmail.com</t>
  </si>
  <si>
    <t>ALBERTO PASQUALINI</t>
  </si>
  <si>
    <t>(55) 37391138</t>
  </si>
  <si>
    <t>social_rs@yahoo.com.br</t>
  </si>
  <si>
    <t>LUIZ CHAVES MARTINS</t>
  </si>
  <si>
    <t>(51) 36741585</t>
  </si>
  <si>
    <t>cmas_tavares@yahoo.com</t>
  </si>
  <si>
    <t>LUIZ CARLOS SCHEPP</t>
  </si>
  <si>
    <t>(55) 35512011</t>
  </si>
  <si>
    <t>cmasportela@gmail.com</t>
  </si>
  <si>
    <t>osvaldo bastos</t>
  </si>
  <si>
    <t>(51) 36663155</t>
  </si>
  <si>
    <t>socialterradeareia@gmail.com</t>
  </si>
  <si>
    <t>1 OESTE</t>
  </si>
  <si>
    <t>(51) 37627790</t>
  </si>
  <si>
    <t>social@teutonia.com.br</t>
  </si>
  <si>
    <t>Tiradentes</t>
  </si>
  <si>
    <t>(55) 36173033</t>
  </si>
  <si>
    <t>cras@tiradentesdosul.rs.gov.br</t>
  </si>
  <si>
    <t>FERNANDO FERRARI</t>
  </si>
  <si>
    <t>(55) 32767011</t>
  </si>
  <si>
    <t>conselhodeassistenciatoropi@hotmail.com</t>
  </si>
  <si>
    <t>Pedro Cincinato Borges</t>
  </si>
  <si>
    <t>(51) 36269150</t>
  </si>
  <si>
    <t>direitoshumanos@torres.rs.gov.br</t>
  </si>
  <si>
    <t>DA IGREJA</t>
  </si>
  <si>
    <t>(51) 36849000</t>
  </si>
  <si>
    <t>cmas@tramandai.rs.gov.br</t>
  </si>
  <si>
    <t>Esperança</t>
  </si>
  <si>
    <t>(51) 37591064</t>
  </si>
  <si>
    <t>cmas@travesseiro.rs.gov.br</t>
  </si>
  <si>
    <t>rua Frederco Loracher,</t>
  </si>
  <si>
    <t>(54) 999122244</t>
  </si>
  <si>
    <t>cmas.tresarroios@gmail.com</t>
  </si>
  <si>
    <t>PADRE RIZZIERI DELAI</t>
  </si>
  <si>
    <t>(51) 36671978</t>
  </si>
  <si>
    <t>sec.assistencia@trescachoeiras.rs.gov.br</t>
  </si>
  <si>
    <t>RUI BARBOSA</t>
  </si>
  <si>
    <t>(51) 35461895</t>
  </si>
  <si>
    <t>cmastrescoroas@gmail.com</t>
  </si>
  <si>
    <t>MINAS GERAIS</t>
  </si>
  <si>
    <t>(55) 35351122</t>
  </si>
  <si>
    <t>conselhos@pmtresdemaio.com.br</t>
  </si>
  <si>
    <t>Justino Alberto Tietbohl</t>
  </si>
  <si>
    <t>(51) 36285003</t>
  </si>
  <si>
    <t>cras3forquilhas@gmail.com</t>
  </si>
  <si>
    <t>ETELVINO PRESTES</t>
  </si>
  <si>
    <t>(54) 33671255</t>
  </si>
  <si>
    <t>trespalmeirassocial@hotmail.com</t>
  </si>
  <si>
    <t>(55) 35220413</t>
  </si>
  <si>
    <t>assistenciasocialtrespassos@gmail.com</t>
  </si>
  <si>
    <t>(54) 35411177</t>
  </si>
  <si>
    <t>asocial@trindadedosul.rs.gov.br</t>
  </si>
  <si>
    <t>JOÃO PESSOA</t>
  </si>
  <si>
    <t>(51) 36546374</t>
  </si>
  <si>
    <t>setordeconselhos@triunfo.rs.gov.br</t>
  </si>
  <si>
    <t>(55) 35422146</t>
  </si>
  <si>
    <t>cmastucunduva2013@gmail.com</t>
  </si>
  <si>
    <t>RUA CAROLINA SCHMITT</t>
  </si>
  <si>
    <t>(51) 37671067</t>
  </si>
  <si>
    <t>assistenciasocialtunas@viavale.com.br</t>
  </si>
  <si>
    <t>LUIZ PANISSON</t>
  </si>
  <si>
    <t>(54) 36169242</t>
  </si>
  <si>
    <t>cmastupanci@outlook.com</t>
  </si>
  <si>
    <t>EXPEDICIONÁRIO JOÃO MOREIRA ALBERTO</t>
  </si>
  <si>
    <t>(55) 32727500</t>
  </si>
  <si>
    <t>cmas@tupancireta.rs.gov.br</t>
  </si>
  <si>
    <t>Da Comunicação</t>
  </si>
  <si>
    <t>(51) 36358270</t>
  </si>
  <si>
    <t>cmas@tupandi.rs.gov.br</t>
  </si>
  <si>
    <t>RUA SANTOS DUMONT</t>
  </si>
  <si>
    <t>(55) 35432200</t>
  </si>
  <si>
    <t>dasocial@hotmail.com</t>
  </si>
  <si>
    <t>ARTHUR LANGE</t>
  </si>
  <si>
    <t>(53) 32771333</t>
  </si>
  <si>
    <t>assistenciasocialturucu@gmail.com</t>
  </si>
  <si>
    <t>AV SÃO LUIZ</t>
  </si>
  <si>
    <t>(55) 36143235</t>
  </si>
  <si>
    <t>assistenciasoical.ubiretama@gmail.com</t>
  </si>
  <si>
    <t>MOREIRA CÉSAR</t>
  </si>
  <si>
    <t>(54) 34761144</t>
  </si>
  <si>
    <t>assistenciasocial@uniaodaserra.rs.gov.br</t>
  </si>
  <si>
    <t>DESIDÈRIO FINAMOR</t>
  </si>
  <si>
    <t>(55) 36115003</t>
  </si>
  <si>
    <t>assistsocial.unist@hotmail.com</t>
  </si>
  <si>
    <t>DR. MAIA</t>
  </si>
  <si>
    <t>(55) 39113066</t>
  </si>
  <si>
    <t>lilaborin@gmail.com</t>
  </si>
  <si>
    <t>Ramiro Barcelos</t>
  </si>
  <si>
    <t>(54) 32316438</t>
  </si>
  <si>
    <t>conselhosmunicipais@vacaria.rs.gov.br</t>
  </si>
  <si>
    <t>AUGUSTO EMMEL</t>
  </si>
  <si>
    <t>(51) 37501122</t>
  </si>
  <si>
    <t>asocial@prefeituravalesol.rs.gov.br</t>
  </si>
  <si>
    <t>DA EMANCIPAÇÃO</t>
  </si>
  <si>
    <t>(51) 36377476</t>
  </si>
  <si>
    <t>cras@valereal.rs.gov.br</t>
  </si>
  <si>
    <t>Rua Arnaldo Seibert</t>
  </si>
  <si>
    <t>(51) 36559091</t>
  </si>
  <si>
    <t>crasvaleverde@hotmail.com</t>
  </si>
  <si>
    <t>Senador Alberto Pasqualini</t>
  </si>
  <si>
    <t>(54) 33401020</t>
  </si>
  <si>
    <t>cmasvanini@gmail.com</t>
  </si>
  <si>
    <t>(51) 39801030</t>
  </si>
  <si>
    <t>conselhosocial@venancioaires.rs.gov.br</t>
  </si>
  <si>
    <t>Avenida Nestor Frederico Henn</t>
  </si>
  <si>
    <t>(51) 37182042</t>
  </si>
  <si>
    <t>conselhomunicipal@veracruz.rs.gov.br</t>
  </si>
  <si>
    <t>SÃO FRANCISCO DE ASSIS</t>
  </si>
  <si>
    <t>(54) 34416419</t>
  </si>
  <si>
    <t>cmas@veranopolis.rs.gov.br</t>
  </si>
  <si>
    <t>Uruguaiana,</t>
  </si>
  <si>
    <t>(51) 37558079</t>
  </si>
  <si>
    <t>cras@vespasianocorrears.com.br</t>
  </si>
  <si>
    <t>Avenida Independência</t>
  </si>
  <si>
    <t>(54) 33951361</t>
  </si>
  <si>
    <t>crasviadutos@hotmail.com</t>
  </si>
  <si>
    <t>Praça Tapir Rocha</t>
  </si>
  <si>
    <t>(51) 34358382</t>
  </si>
  <si>
    <t>cmas.viamao@hotmail.com</t>
  </si>
  <si>
    <t>(55) 37371030</t>
  </si>
  <si>
    <t>comasvicentedutrars@bol.com.br</t>
  </si>
  <si>
    <t>(54) 33381209</t>
  </si>
  <si>
    <t>assistsocialvg@hotmail.com</t>
  </si>
  <si>
    <t>Maximo Detogni</t>
  </si>
  <si>
    <t>(54) 34471561</t>
  </si>
  <si>
    <t>assistenciasocial@pmvilaflores.com.br</t>
  </si>
  <si>
    <t>JOÃO BATISTA ROVANI</t>
  </si>
  <si>
    <t>(54) 36160140</t>
  </si>
  <si>
    <t>vl.assistencia@yahoo.com.br</t>
  </si>
  <si>
    <t>IRMÃOS BUSATO</t>
  </si>
  <si>
    <t>(54) 33591877</t>
  </si>
  <si>
    <t>assistenciasocial@pmvilamaria.com.br</t>
  </si>
  <si>
    <t>SINCERO LEMES</t>
  </si>
  <si>
    <t>(55) 32341077</t>
  </si>
  <si>
    <t>cmassistenciasocial@vilanovadosul.rs.gov.br</t>
  </si>
  <si>
    <t>PE. ABÍLIO DE MARCOS SPONCHIADO</t>
  </si>
  <si>
    <t>(55) 37301085</t>
  </si>
  <si>
    <t>cmas.vistaalegre@yahoo.com.br</t>
  </si>
  <si>
    <t>João Pessoa</t>
  </si>
  <si>
    <t>(54) 34781889</t>
  </si>
  <si>
    <t>cras@vistalegredoprata.rs.gov.br</t>
  </si>
  <si>
    <t>PRIMEIRO DE MAIO</t>
  </si>
  <si>
    <t>(55) 35521065</t>
  </si>
  <si>
    <t>assistencia@vistagaucha-rs.com.br</t>
  </si>
  <si>
    <t>Saída para Urubucaru/Campo Novo</t>
  </si>
  <si>
    <t>(55) 36144117</t>
  </si>
  <si>
    <t>social@pmvm.rs.gov.br</t>
  </si>
  <si>
    <t>Avenida Paraguassú</t>
  </si>
  <si>
    <t>(51) 36891141</t>
  </si>
  <si>
    <t>comas@xangrila.rs.gov.br</t>
  </si>
  <si>
    <t>Avenida Internacional</t>
  </si>
  <si>
    <t>(53) 32461600</t>
  </si>
  <si>
    <t>conselho@acegua.rs.gov.br</t>
  </si>
  <si>
    <t>GENERAL LOPES DE OLIVEIRA</t>
  </si>
  <si>
    <t>(54) 36151358</t>
  </si>
  <si>
    <t>cmas@tamandaredosul.com.br</t>
  </si>
  <si>
    <t>COLONIA PROGRESSO</t>
  </si>
  <si>
    <t>(53) 99460697</t>
  </si>
  <si>
    <t>cras@arroiodopadre.rs.gov.br</t>
  </si>
  <si>
    <t>Cinco Irmãos</t>
  </si>
  <si>
    <t>(55) 36431026</t>
  </si>
  <si>
    <t>cmas@boavistadocadeado.rs.gov.br</t>
  </si>
  <si>
    <t>HERACLIDES DE LIMA GOMES</t>
  </si>
  <si>
    <t>SILVIO FREDERICO SECCATO</t>
  </si>
  <si>
    <t>(55) 36432104</t>
  </si>
  <si>
    <t>das@bozano.rs.gov.br</t>
  </si>
  <si>
    <t>JOSÉ PAULO KOBBER</t>
  </si>
  <si>
    <t>(51) 84691816</t>
  </si>
  <si>
    <t>assistencia@canudosdovale.rs.gov.br</t>
  </si>
  <si>
    <t>Rua Assis Lima</t>
  </si>
  <si>
    <t>(54) 96031988</t>
  </si>
  <si>
    <t>assistenciasocial@capaobonitodosul.rs.gov.br</t>
  </si>
  <si>
    <t>Catarino Garcia dos Santos</t>
  </si>
  <si>
    <t>(55) 36111301</t>
  </si>
  <si>
    <t>cmascipo@bol.com.br</t>
  </si>
  <si>
    <t>Itália</t>
  </si>
  <si>
    <t>(51) 36121220</t>
  </si>
  <si>
    <t>assistencia@coqueirobaixo.com.br</t>
  </si>
  <si>
    <t>R.A.</t>
  </si>
  <si>
    <t>(54) 34351066</t>
  </si>
  <si>
    <t>assistenciasocial@pmcelpilar.com.br</t>
  </si>
  <si>
    <t>RUA  GONÇALO COELHO</t>
  </si>
  <si>
    <t>(54) 36136132</t>
  </si>
  <si>
    <t>assistencia@cruzaltense.rs.gov.br</t>
  </si>
  <si>
    <t>Friedrich Juchum</t>
  </si>
  <si>
    <t>(51) 36132154</t>
  </si>
  <si>
    <t>cmasforquetinha@gmail.com</t>
  </si>
  <si>
    <t>EUGENIO BOBSIN</t>
  </si>
  <si>
    <t>(51) 981267369</t>
  </si>
  <si>
    <t>bobsinflavia@yahoo.com.br</t>
  </si>
  <si>
    <t>DONA WANDA</t>
  </si>
  <si>
    <t>(55) 36291063</t>
  </si>
  <si>
    <t>saletedarosa@gmail.com</t>
  </si>
  <si>
    <t>JOSÉ LUCHESE</t>
  </si>
  <si>
    <t>(51) 36164109</t>
  </si>
  <si>
    <t>cmaslbs@gmail.com</t>
  </si>
  <si>
    <t>(55) 36138311</t>
  </si>
  <si>
    <t>catiuceprestes@gmail.com</t>
  </si>
  <si>
    <t>Vitor Hugo Borowsky</t>
  </si>
  <si>
    <t>(54) 996337802</t>
  </si>
  <si>
    <t>assistenciasocial@novoxingu.rs.gov.br</t>
  </si>
  <si>
    <t>RUA SÃO JOSÉ</t>
  </si>
  <si>
    <t>(54) 36130092</t>
  </si>
  <si>
    <t>paulobentosocial@yahoo.com.br</t>
  </si>
  <si>
    <t>Capistrano de Abreu</t>
  </si>
  <si>
    <t>(53) 36130021</t>
  </si>
  <si>
    <t>isabeloliveirabarcelos@gmail.com</t>
  </si>
  <si>
    <t>Luís Pessoa da Silva Neto</t>
  </si>
  <si>
    <t>(54) 35840274</t>
  </si>
  <si>
    <t>cmas@pinhaldaserra.rs.gov.br</t>
  </si>
  <si>
    <t>BARÃO HIRSCH</t>
  </si>
  <si>
    <t>(54) 36141109</t>
  </si>
  <si>
    <t>asocial_qi@yahoo.com.br</t>
  </si>
  <si>
    <t>João Batista</t>
  </si>
  <si>
    <t>(55) 36147080</t>
  </si>
  <si>
    <t>dir.as@hotmail.com</t>
  </si>
  <si>
    <t>(54) 984291044</t>
  </si>
  <si>
    <t>assistenciasocialsul@hotmail.com</t>
  </si>
  <si>
    <t>Av. 17 de Abril</t>
  </si>
  <si>
    <t>(55) 36153132</t>
  </si>
  <si>
    <t>cmassantamargarida@bol.com.br</t>
  </si>
  <si>
    <t>EDMUNDO LOTHÁRIO KUNRATH</t>
  </si>
  <si>
    <t>(51) 36148072</t>
  </si>
  <si>
    <t>cras@saojosedosul.rs.gov.br</t>
  </si>
  <si>
    <t>Av Brasil</t>
  </si>
  <si>
    <t>(55) 36171141</t>
  </si>
  <si>
    <t>assistenciasocialconselho100@gmail.com</t>
  </si>
  <si>
    <t>PARANÁ</t>
  </si>
  <si>
    <t>(54) 33389266</t>
  </si>
  <si>
    <t>social@tiohugo.rs.gov.br</t>
  </si>
  <si>
    <t>RUA LEOPOLDO FIEGENBAUM</t>
  </si>
  <si>
    <t>(51) 37624553</t>
  </si>
  <si>
    <t>cmas@westfalia.rs.gov.br</t>
  </si>
  <si>
    <t>SÃO LOURENÇO</t>
  </si>
  <si>
    <t>(55) 35361188</t>
  </si>
  <si>
    <t>assistenciasocialalegria@bol.com.br</t>
  </si>
  <si>
    <t xml:space="preserve"> ALEGRIA</t>
  </si>
  <si>
    <t xml:space="preserve">A proteção social básica tem como objetivos prevenir situações de risco por meio do desenvolvimento de potencialidades e aquisições, e o fortalecimento de vínculos familiares e comunitários. Destina-se à população que vive em situação de vulnerabilidade social decorrente da pobreza, privação (ausência de renda, precário ou nulo acesso aos serviços públicos, dentre outros) e, ou, fragilização de vínculos afetivos – relacionais e de pertencimento social (discriminações etárias, étnicas, de gênero ou por deficiências, dentre outras). PNAS 2014
</t>
  </si>
  <si>
    <t>14.337.172/0001-60</t>
  </si>
  <si>
    <t>18.381.781/0001-77</t>
  </si>
  <si>
    <t>19.151.314/0001-13</t>
  </si>
  <si>
    <t>19.250.524/0001-69</t>
  </si>
  <si>
    <t>18.308.332/0001-01</t>
  </si>
  <si>
    <t>19.453.907/0001-34</t>
  </si>
  <si>
    <t>19.181.207/0001-38</t>
  </si>
  <si>
    <t>14.362.475/0001-32</t>
  </si>
  <si>
    <t>13.509.853/0001-03</t>
  </si>
  <si>
    <t>13.827.854/0001-98</t>
  </si>
  <si>
    <t>18.905.545/0001-02</t>
  </si>
  <si>
    <t>18.132.455/0001-26</t>
  </si>
  <si>
    <t>18.252.722/0001-07</t>
  </si>
  <si>
    <t>14.361.479/0001-04</t>
  </si>
  <si>
    <t>18.036.430/0001-29</t>
  </si>
  <si>
    <t>14.403.297/0001-40</t>
  </si>
  <si>
    <t>19.098.418/0001-01</t>
  </si>
  <si>
    <t>18.296.204/0001-87</t>
  </si>
  <si>
    <t>21.374.242/0001-15</t>
  </si>
  <si>
    <t>19.164.723/0001-54</t>
  </si>
  <si>
    <t>19.280.406/0001-01</t>
  </si>
  <si>
    <t>14.308.914/0001-29</t>
  </si>
  <si>
    <t>14.757.029/0001-27</t>
  </si>
  <si>
    <t>14.391.295/001-89</t>
  </si>
  <si>
    <t>14.841.318/0001-00</t>
  </si>
  <si>
    <t>14.298.609/0001-01</t>
  </si>
  <si>
    <t>35.157.970/0001-80</t>
  </si>
  <si>
    <t>14.346,820/0001-44</t>
  </si>
  <si>
    <t>18.448.405/0001-52</t>
  </si>
  <si>
    <t>18.726.294/0001-07</t>
  </si>
  <si>
    <t>18.396.404/0001-01</t>
  </si>
  <si>
    <t>29.091.722/0001-80</t>
  </si>
  <si>
    <t>15.079.993/0001-06</t>
  </si>
  <si>
    <t>14.459.774/0001-90</t>
  </si>
  <si>
    <t>97100-000</t>
  </si>
  <si>
    <t>E IGUALDADE,CIDADNIA, DIREITOS HUMANOS e ASSISTÊNCIA SOCIAL</t>
  </si>
  <si>
    <t xml:space="preserve"> CIDADANIA, DIREITOS HUMANOS e ASSISTÊNCIA SOCIAL</t>
  </si>
  <si>
    <t>E-mail do responsável:</t>
  </si>
  <si>
    <t>Nome do responsável pelo preenchimento:                                                                          Fone:</t>
  </si>
</sst>
</file>

<file path=xl/styles.xml><?xml version="1.0" encoding="utf-8"?>
<styleSheet xmlns="http://schemas.openxmlformats.org/spreadsheetml/2006/main">
  <numFmts count="12">
    <numFmt numFmtId="164" formatCode="_-&quot;R$&quot;* #,##0.00_-;\-&quot;R$&quot;* #,##0.00_-;_-&quot;R$&quot;* &quot;-&quot;??_-;_-@_-"/>
    <numFmt numFmtId="165" formatCode="_(* #,##0.00_);_(* \(#,##0.00\);_(* &quot;-&quot;??_);_(@_)"/>
    <numFmt numFmtId="166" formatCode="_(&quot;R$ &quot;* #,##0.00_);_(&quot;R$ &quot;* \(#,##0.00\);_(&quot;R$ &quot;* &quot;-&quot;??_);_(@_)"/>
    <numFmt numFmtId="167" formatCode="[&lt;=99999999999]000\.000\.000\-00;00\.000\.000\/0000\-00"/>
    <numFmt numFmtId="168" formatCode="&quot;R$ &quot;#,##0.00"/>
    <numFmt numFmtId="169" formatCode="0.000"/>
    <numFmt numFmtId="170" formatCode="dd/mm/yy;@"/>
    <numFmt numFmtId="171" formatCode="00000\-000"/>
    <numFmt numFmtId="172" formatCode="0.0000%"/>
    <numFmt numFmtId="173" formatCode="_-* #,##0_-;\-* #,##0_-;_-* \-??_-;_-@_-"/>
    <numFmt numFmtId="174" formatCode="0.00000"/>
    <numFmt numFmtId="175" formatCode="_-&quot;R$ &quot;* #,##0.00_-;&quot;-R$ &quot;* #,##0.00_-;_-&quot;R$ &quot;* \-??_-;_-@_-"/>
  </numFmts>
  <fonts count="62">
    <font>
      <sz val="11"/>
      <color theme="1"/>
      <name val="Calibri"/>
      <family val="2"/>
      <scheme val="minor"/>
    </font>
    <font>
      <sz val="11"/>
      <color indexed="8"/>
      <name val="Calibri"/>
      <family val="2"/>
    </font>
    <font>
      <sz val="10"/>
      <name val="Arial"/>
      <family val="2"/>
    </font>
    <font>
      <b/>
      <sz val="10"/>
      <color indexed="63"/>
      <name val="Arial"/>
      <family val="2"/>
    </font>
    <font>
      <u/>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sz val="11"/>
      <color indexed="8"/>
      <name val="Calibri"/>
      <family val="2"/>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b/>
      <sz val="12"/>
      <color indexed="8"/>
      <name val="Arial"/>
      <family val="2"/>
    </font>
    <font>
      <sz val="12"/>
      <color indexed="8"/>
      <name val="Arial"/>
      <family val="2"/>
    </font>
    <font>
      <sz val="12"/>
      <color indexed="8"/>
      <name val="Arial"/>
      <family val="2"/>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3.5"/>
      <color indexed="8"/>
      <name val="Arial"/>
      <family val="2"/>
    </font>
    <font>
      <b/>
      <sz val="12"/>
      <color indexed="8"/>
      <name val="Arial"/>
      <family val="2"/>
    </font>
    <font>
      <sz val="12"/>
      <color indexed="8"/>
      <name val="Times New Roman"/>
      <family val="1"/>
    </font>
    <font>
      <sz val="12"/>
      <color indexed="8"/>
      <name val="Arial"/>
      <family val="2"/>
    </font>
    <font>
      <b/>
      <sz val="11"/>
      <color indexed="8"/>
      <name val="Calibri"/>
      <family val="2"/>
    </font>
    <font>
      <sz val="24"/>
      <color indexed="8"/>
      <name val="Arial"/>
      <family val="2"/>
    </font>
    <font>
      <sz val="11"/>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b/>
      <sz val="11"/>
      <color theme="1"/>
      <name val="Calibri"/>
      <family val="2"/>
      <scheme val="minor"/>
    </font>
    <font>
      <sz val="11"/>
      <color theme="1"/>
      <name val="Calibri"/>
      <family val="2"/>
    </font>
    <font>
      <sz val="11"/>
      <name val="Calibri"/>
      <family val="2"/>
      <scheme val="minor"/>
    </font>
    <font>
      <b/>
      <sz val="11"/>
      <name val="Calibri"/>
      <family val="2"/>
      <scheme val="minor"/>
    </font>
    <font>
      <b/>
      <sz val="14"/>
      <color theme="1"/>
      <name val="Calibri"/>
      <family val="2"/>
      <scheme val="minor"/>
    </font>
    <font>
      <b/>
      <sz val="14"/>
      <name val="Calibri"/>
      <family val="2"/>
      <scheme val="minor"/>
    </font>
    <font>
      <sz val="16"/>
      <color theme="1"/>
      <name val="Calibri"/>
      <family val="2"/>
      <scheme val="minor"/>
    </font>
    <font>
      <b/>
      <sz val="22"/>
      <color theme="0"/>
      <name val="Calibri"/>
      <family val="2"/>
    </font>
    <font>
      <b/>
      <sz val="12"/>
      <color theme="5"/>
      <name val="Arial"/>
      <family val="2"/>
    </font>
    <font>
      <b/>
      <sz val="11"/>
      <color indexed="63"/>
      <name val="Calibri"/>
      <family val="2"/>
    </font>
    <font>
      <sz val="11"/>
      <color rgb="FF000000"/>
      <name val="Calibri"/>
      <family val="2"/>
    </font>
    <font>
      <b/>
      <sz val="11"/>
      <color rgb="FF000000"/>
      <name val="Calibri"/>
      <family val="2"/>
    </font>
    <font>
      <sz val="11"/>
      <color indexed="63"/>
      <name val="Calibri"/>
      <family val="2"/>
    </font>
    <font>
      <sz val="11"/>
      <name val="Calibri"/>
      <family val="2"/>
    </font>
    <font>
      <u/>
      <sz val="11"/>
      <name val="Calibri"/>
      <family val="2"/>
    </font>
    <font>
      <b/>
      <sz val="11"/>
      <color theme="1"/>
      <name val="Calibri"/>
      <family val="2"/>
    </font>
    <font>
      <u/>
      <sz val="11"/>
      <color theme="10"/>
      <name val="Calibri"/>
      <family val="2"/>
    </font>
    <font>
      <b/>
      <u/>
      <sz val="11"/>
      <color theme="1"/>
      <name val="Calibri"/>
      <family val="2"/>
    </font>
    <font>
      <b/>
      <sz val="16"/>
      <color theme="0"/>
      <name val="Calibri"/>
      <family val="2"/>
      <scheme val="minor"/>
    </font>
  </fonts>
  <fills count="30">
    <fill>
      <patternFill patternType="none"/>
    </fill>
    <fill>
      <patternFill patternType="gray125"/>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3" tint="0.599963377788628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6" tint="0.59999389629810485"/>
        <bgColor rgb="FFD9D9D9"/>
      </patternFill>
    </fill>
    <fill>
      <patternFill patternType="solid">
        <fgColor theme="6" tint="0.59999389629810485"/>
        <bgColor rgb="FFCCCCCC"/>
      </patternFill>
    </fill>
    <fill>
      <patternFill patternType="solid">
        <fgColor theme="6" tint="0.59999389629810485"/>
        <bgColor rgb="FF9999FF"/>
      </patternFill>
    </fill>
    <fill>
      <patternFill patternType="solid">
        <fgColor theme="6" tint="0.59999389629810485"/>
        <bgColor rgb="FFFFFFCC"/>
      </patternFill>
    </fill>
    <fill>
      <patternFill patternType="solid">
        <fgColor theme="7" tint="0.79998168889431442"/>
        <bgColor indexed="64"/>
      </patternFill>
    </fill>
    <fill>
      <patternFill patternType="solid">
        <fgColor theme="9" tint="0.59999389629810485"/>
        <bgColor indexed="64"/>
      </patternFill>
    </fill>
  </fills>
  <borders count="77">
    <border>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9"/>
      </left>
      <right/>
      <top style="thick">
        <color indexed="9"/>
      </top>
      <bottom/>
      <diagonal/>
    </border>
    <border>
      <left/>
      <right/>
      <top style="thick">
        <color indexed="9"/>
      </top>
      <bottom/>
      <diagonal/>
    </border>
    <border>
      <left/>
      <right style="thick">
        <color indexed="8"/>
      </right>
      <top style="thick">
        <color indexed="9"/>
      </top>
      <bottom/>
      <diagonal/>
    </border>
    <border>
      <left style="thick">
        <color indexed="9"/>
      </left>
      <right/>
      <top/>
      <bottom style="thick">
        <color indexed="8"/>
      </bottom>
      <diagonal/>
    </border>
    <border>
      <left/>
      <right/>
      <top/>
      <bottom style="thick">
        <color indexed="8"/>
      </bottom>
      <diagonal/>
    </border>
    <border>
      <left/>
      <right style="thick">
        <color indexed="8"/>
      </right>
      <top/>
      <bottom style="thick">
        <color indexed="8"/>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style="thin">
        <color theme="1"/>
      </right>
      <top style="thin">
        <color theme="1"/>
      </top>
      <bottom style="thin">
        <color theme="1"/>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indexed="64"/>
      </right>
      <top/>
      <bottom/>
      <diagonal/>
    </border>
    <border>
      <left/>
      <right style="thin">
        <color theme="3" tint="0.59996337778862885"/>
      </right>
      <top style="thin">
        <color theme="3" tint="0.59996337778862885"/>
      </top>
      <bottom style="thin">
        <color theme="3" tint="0.59996337778862885"/>
      </bottom>
      <diagonal/>
    </border>
    <border>
      <left style="thin">
        <color theme="1"/>
      </left>
      <right style="thin">
        <color theme="1"/>
      </right>
      <top style="thin">
        <color theme="1"/>
      </top>
      <bottom/>
      <diagonal/>
    </border>
    <border>
      <left style="thin">
        <color theme="1"/>
      </left>
      <right/>
      <top style="thin">
        <color theme="1"/>
      </top>
      <bottom/>
      <diagonal/>
    </border>
  </borders>
  <cellStyleXfs count="6">
    <xf numFmtId="0" fontId="0" fillId="0" borderId="0"/>
    <xf numFmtId="0" fontId="4" fillId="0" borderId="0" applyNumberFormat="0" applyFill="0" applyBorder="0" applyAlignment="0" applyProtection="0">
      <alignment vertical="top"/>
      <protection locked="0"/>
    </xf>
    <xf numFmtId="166" fontId="9" fillId="0" borderId="0" applyFont="0" applyFill="0" applyBorder="0" applyAlignment="0" applyProtection="0"/>
    <xf numFmtId="0" fontId="2" fillId="0" borderId="0"/>
    <xf numFmtId="9" fontId="9" fillId="0" borderId="0" applyFont="0" applyFill="0" applyBorder="0" applyAlignment="0" applyProtection="0"/>
    <xf numFmtId="165" fontId="9" fillId="0" borderId="0" applyFont="0" applyFill="0" applyBorder="0" applyAlignment="0" applyProtection="0"/>
  </cellStyleXfs>
  <cellXfs count="696">
    <xf numFmtId="0" fontId="0" fillId="0" borderId="0" xfId="0"/>
    <xf numFmtId="0" fontId="13" fillId="0" borderId="0" xfId="0" applyFont="1" applyBorder="1" applyAlignment="1">
      <alignment horizontal="center" vertical="center"/>
    </xf>
    <xf numFmtId="0" fontId="0" fillId="0" borderId="1" xfId="0" applyBorder="1" applyAlignment="1">
      <alignment vertical="top"/>
    </xf>
    <xf numFmtId="0" fontId="0" fillId="0" borderId="0" xfId="0" applyAlignment="1"/>
    <xf numFmtId="0" fontId="0" fillId="0" borderId="2" xfId="0" applyBorder="1"/>
    <xf numFmtId="0" fontId="0" fillId="0" borderId="3" xfId="0" applyBorder="1"/>
    <xf numFmtId="0" fontId="0" fillId="0" borderId="4" xfId="0" applyBorder="1"/>
    <xf numFmtId="0" fontId="0" fillId="0" borderId="0" xfId="0" applyBorder="1"/>
    <xf numFmtId="0" fontId="12" fillId="0" borderId="0" xfId="0" applyFont="1" applyAlignment="1"/>
    <xf numFmtId="0" fontId="0" fillId="0" borderId="5" xfId="0" applyBorder="1"/>
    <xf numFmtId="0" fontId="0" fillId="0" borderId="6" xfId="0" applyBorder="1"/>
    <xf numFmtId="0" fontId="14" fillId="0" borderId="3" xfId="0" applyFont="1" applyBorder="1"/>
    <xf numFmtId="0" fontId="14" fillId="0" borderId="7" xfId="0" applyFont="1" applyBorder="1" applyAlignment="1"/>
    <xf numFmtId="0" fontId="14" fillId="0" borderId="8" xfId="0" applyFont="1" applyBorder="1" applyAlignment="1"/>
    <xf numFmtId="0" fontId="14" fillId="0" borderId="0" xfId="0" applyFont="1" applyAlignment="1">
      <alignment horizontal="right"/>
    </xf>
    <xf numFmtId="0" fontId="14" fillId="0" borderId="0" xfId="0" applyFont="1" applyAlignment="1">
      <alignment horizontal="right" vertical="center"/>
    </xf>
    <xf numFmtId="0" fontId="15" fillId="2" borderId="0" xfId="0" applyFont="1" applyFill="1" applyBorder="1" applyAlignment="1" applyProtection="1">
      <alignment vertical="top"/>
      <protection hidden="1"/>
    </xf>
    <xf numFmtId="0" fontId="16" fillId="2" borderId="0" xfId="0" applyFont="1" applyFill="1" applyBorder="1" applyAlignment="1" applyProtection="1">
      <alignment vertical="top"/>
      <protection hidden="1"/>
    </xf>
    <xf numFmtId="0" fontId="0" fillId="2" borderId="0" xfId="0" applyFill="1" applyProtection="1"/>
    <xf numFmtId="0" fontId="0" fillId="2" borderId="0" xfId="0" applyFill="1" applyBorder="1" applyProtection="1"/>
    <xf numFmtId="0" fontId="17" fillId="2" borderId="0" xfId="0" applyFont="1" applyFill="1" applyBorder="1" applyAlignment="1" applyProtection="1"/>
    <xf numFmtId="0" fontId="18"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0" fillId="0" borderId="0" xfId="0" applyBorder="1" applyAlignment="1">
      <alignment horizontal="center"/>
    </xf>
    <xf numFmtId="0" fontId="21" fillId="0" borderId="0" xfId="0" applyFont="1" applyAlignment="1"/>
    <xf numFmtId="0" fontId="0" fillId="0" borderId="13" xfId="0" applyBorder="1" applyAlignment="1">
      <alignment vertical="top"/>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Border="1"/>
    <xf numFmtId="0" fontId="0" fillId="0" borderId="6" xfId="0" applyBorder="1" applyAlignment="1">
      <alignment horizontal="right"/>
    </xf>
    <xf numFmtId="0" fontId="0" fillId="0" borderId="0" xfId="0" applyProtection="1">
      <protection hidden="1"/>
    </xf>
    <xf numFmtId="0" fontId="16" fillId="3" borderId="6" xfId="0" applyFont="1" applyFill="1" applyBorder="1" applyAlignment="1" applyProtection="1">
      <alignment horizontal="center" vertical="top"/>
      <protection hidden="1"/>
    </xf>
    <xf numFmtId="0" fontId="16" fillId="3" borderId="0" xfId="0" applyFont="1" applyFill="1" applyBorder="1" applyAlignment="1" applyProtection="1">
      <alignment horizontal="center" vertical="top"/>
      <protection hidden="1"/>
    </xf>
    <xf numFmtId="0" fontId="0" fillId="3" borderId="0" xfId="0" applyFont="1" applyFill="1" applyBorder="1" applyProtection="1">
      <protection hidden="1"/>
    </xf>
    <xf numFmtId="0" fontId="12" fillId="3" borderId="0" xfId="0" applyFont="1" applyFill="1" applyBorder="1" applyProtection="1">
      <protection hidden="1"/>
    </xf>
    <xf numFmtId="0" fontId="12" fillId="3" borderId="3" xfId="0" applyFont="1" applyFill="1" applyBorder="1" applyProtection="1">
      <protection hidden="1"/>
    </xf>
    <xf numFmtId="0" fontId="13" fillId="0" borderId="6"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Protection="1">
      <protection locked="0" hidden="1"/>
    </xf>
    <xf numFmtId="0" fontId="24" fillId="3" borderId="17" xfId="0" applyFont="1" applyFill="1" applyBorder="1" applyAlignment="1" applyProtection="1">
      <alignment horizontal="center"/>
      <protection locked="0"/>
    </xf>
    <xf numFmtId="0" fontId="23" fillId="3" borderId="11" xfId="0" applyFont="1" applyFill="1" applyBorder="1" applyAlignment="1" applyProtection="1">
      <alignment horizontal="center" vertical="center"/>
      <protection locked="0"/>
    </xf>
    <xf numFmtId="0" fontId="24" fillId="3" borderId="18" xfId="0" applyFont="1" applyFill="1" applyBorder="1" applyAlignment="1" applyProtection="1">
      <alignment horizontal="center"/>
      <protection locked="0"/>
    </xf>
    <xf numFmtId="0" fontId="24" fillId="4" borderId="3" xfId="0" applyFont="1" applyFill="1" applyBorder="1" applyAlignment="1" applyProtection="1">
      <alignment horizontal="center"/>
      <protection hidden="1"/>
    </xf>
    <xf numFmtId="0" fontId="24" fillId="3" borderId="0" xfId="0" applyFont="1" applyFill="1" applyBorder="1" applyAlignment="1" applyProtection="1">
      <alignment horizontal="center"/>
      <protection locked="0"/>
    </xf>
    <xf numFmtId="0" fontId="24" fillId="3" borderId="19" xfId="0" applyFont="1" applyFill="1" applyBorder="1" applyAlignment="1" applyProtection="1">
      <protection locked="0"/>
    </xf>
    <xf numFmtId="0" fontId="24" fillId="3" borderId="1" xfId="0" applyFont="1" applyFill="1" applyBorder="1" applyAlignment="1" applyProtection="1">
      <protection locked="0"/>
    </xf>
    <xf numFmtId="168" fontId="24" fillId="3" borderId="19" xfId="0" applyNumberFormat="1" applyFont="1" applyFill="1" applyBorder="1" applyAlignment="1" applyProtection="1">
      <alignment horizontal="center" shrinkToFit="1"/>
    </xf>
    <xf numFmtId="0" fontId="23" fillId="3" borderId="19" xfId="0" applyFont="1" applyFill="1" applyBorder="1" applyAlignment="1" applyProtection="1">
      <alignment vertical="center" shrinkToFit="1"/>
    </xf>
    <xf numFmtId="168" fontId="24" fillId="3" borderId="1" xfId="0" applyNumberFormat="1" applyFont="1" applyFill="1" applyBorder="1" applyAlignment="1" applyProtection="1">
      <alignment horizontal="center" shrinkToFit="1"/>
    </xf>
    <xf numFmtId="168" fontId="24" fillId="3" borderId="20" xfId="0" applyNumberFormat="1" applyFont="1" applyFill="1" applyBorder="1" applyAlignment="1" applyProtection="1">
      <alignment horizontal="center" vertical="center" shrinkToFit="1"/>
      <protection locked="0"/>
    </xf>
    <xf numFmtId="168" fontId="24" fillId="3" borderId="20" xfId="0" applyNumberFormat="1" applyFont="1" applyFill="1" applyBorder="1" applyAlignment="1" applyProtection="1">
      <alignment horizontal="center" shrinkToFit="1"/>
      <protection locked="0"/>
    </xf>
    <xf numFmtId="0" fontId="24" fillId="3" borderId="20" xfId="0" applyFont="1" applyFill="1" applyBorder="1" applyAlignment="1" applyProtection="1">
      <alignment shrinkToFit="1"/>
      <protection locked="0"/>
    </xf>
    <xf numFmtId="168" fontId="24" fillId="3" borderId="14" xfId="0" applyNumberFormat="1" applyFont="1" applyFill="1" applyBorder="1" applyAlignment="1" applyProtection="1">
      <alignment horizontal="center" shrinkToFit="1"/>
      <protection locked="0"/>
    </xf>
    <xf numFmtId="168" fontId="24" fillId="3" borderId="20" xfId="0" applyNumberFormat="1" applyFont="1" applyFill="1" applyBorder="1" applyAlignment="1" applyProtection="1">
      <alignment shrinkToFit="1"/>
      <protection locked="0"/>
    </xf>
    <xf numFmtId="0" fontId="0" fillId="0" borderId="16" xfId="0" applyBorder="1" applyProtection="1">
      <protection hidden="1"/>
    </xf>
    <xf numFmtId="0" fontId="24" fillId="3" borderId="6" xfId="0" applyFont="1" applyFill="1" applyBorder="1" applyProtection="1">
      <protection hidden="1"/>
    </xf>
    <xf numFmtId="0" fontId="24" fillId="3" borderId="0" xfId="0" applyFont="1" applyFill="1" applyBorder="1" applyProtection="1">
      <protection hidden="1"/>
    </xf>
    <xf numFmtId="0" fontId="24" fillId="3" borderId="16" xfId="0" applyFont="1" applyFill="1" applyBorder="1" applyProtection="1">
      <protection hidden="1"/>
    </xf>
    <xf numFmtId="0" fontId="13" fillId="3" borderId="6" xfId="0" applyFont="1" applyFill="1" applyBorder="1" applyAlignment="1" applyProtection="1">
      <alignment horizontal="center" vertical="center"/>
      <protection hidden="1"/>
    </xf>
    <xf numFmtId="0" fontId="23" fillId="3" borderId="6" xfId="0" applyFont="1" applyFill="1" applyBorder="1" applyProtection="1">
      <protection hidden="1"/>
    </xf>
    <xf numFmtId="0" fontId="23" fillId="3" borderId="0" xfId="0" applyFont="1" applyFill="1" applyBorder="1" applyProtection="1">
      <protection hidden="1"/>
    </xf>
    <xf numFmtId="0" fontId="0" fillId="0" borderId="0" xfId="0" applyFont="1" applyProtection="1">
      <protection hidden="1"/>
    </xf>
    <xf numFmtId="0" fontId="23" fillId="3" borderId="6" xfId="0" applyFont="1" applyFill="1" applyBorder="1" applyAlignment="1" applyProtection="1">
      <alignment horizontal="left" shrinkToFit="1"/>
      <protection hidden="1"/>
    </xf>
    <xf numFmtId="0" fontId="23" fillId="3" borderId="0" xfId="0" applyFont="1" applyFill="1" applyBorder="1" applyAlignment="1" applyProtection="1">
      <alignment horizontal="left" shrinkToFit="1"/>
      <protection hidden="1"/>
    </xf>
    <xf numFmtId="0" fontId="23" fillId="3" borderId="0" xfId="0" applyFont="1" applyFill="1" applyBorder="1" applyAlignment="1" applyProtection="1">
      <alignment horizontal="right" shrinkToFit="1"/>
      <protection hidden="1"/>
    </xf>
    <xf numFmtId="170" fontId="24" fillId="3" borderId="0" xfId="0" applyNumberFormat="1" applyFont="1" applyFill="1" applyBorder="1" applyAlignment="1" applyProtection="1">
      <alignment horizontal="left" shrinkToFit="1"/>
      <protection hidden="1"/>
    </xf>
    <xf numFmtId="0" fontId="23" fillId="3" borderId="0" xfId="0" applyFont="1" applyFill="1" applyBorder="1" applyAlignment="1" applyProtection="1">
      <alignment shrinkToFit="1"/>
      <protection hidden="1"/>
    </xf>
    <xf numFmtId="0" fontId="23" fillId="3" borderId="4" xfId="0" applyFont="1" applyFill="1" applyBorder="1" applyAlignment="1" applyProtection="1">
      <alignment horizontal="left" shrinkToFit="1"/>
      <protection hidden="1"/>
    </xf>
    <xf numFmtId="0" fontId="23" fillId="3" borderId="3" xfId="0" applyFont="1" applyFill="1" applyBorder="1" applyAlignment="1" applyProtection="1">
      <alignment horizontal="left" shrinkToFit="1"/>
      <protection hidden="1"/>
    </xf>
    <xf numFmtId="0" fontId="24" fillId="3" borderId="2" xfId="0" applyFont="1" applyFill="1" applyBorder="1" applyAlignment="1" applyProtection="1">
      <alignment horizontal="left" shrinkToFit="1"/>
      <protection hidden="1"/>
    </xf>
    <xf numFmtId="0" fontId="0" fillId="0" borderId="2" xfId="0" applyBorder="1" applyProtection="1">
      <protection hidden="1"/>
    </xf>
    <xf numFmtId="0" fontId="0" fillId="0" borderId="0" xfId="0" applyFont="1" applyBorder="1" applyProtection="1">
      <protection hidden="1"/>
    </xf>
    <xf numFmtId="0" fontId="24" fillId="3" borderId="20" xfId="0" applyFont="1" applyFill="1" applyBorder="1" applyAlignment="1" applyProtection="1">
      <alignment horizontal="center"/>
      <protection locked="0"/>
    </xf>
    <xf numFmtId="0" fontId="24" fillId="3" borderId="0" xfId="0" applyFont="1" applyFill="1" applyBorder="1" applyAlignment="1" applyProtection="1">
      <alignment horizontal="left" shrinkToFit="1"/>
      <protection hidden="1"/>
    </xf>
    <xf numFmtId="0" fontId="13" fillId="3" borderId="0" xfId="0" applyFont="1" applyFill="1" applyBorder="1" applyAlignment="1" applyProtection="1">
      <alignment horizontal="center"/>
      <protection hidden="1"/>
    </xf>
    <xf numFmtId="0" fontId="24" fillId="3" borderId="3" xfId="0" applyFont="1" applyFill="1" applyBorder="1" applyAlignment="1" applyProtection="1">
      <alignment horizontal="left" shrinkToFit="1"/>
      <protection hidden="1"/>
    </xf>
    <xf numFmtId="0" fontId="26" fillId="2" borderId="0" xfId="0" applyFont="1" applyFill="1" applyBorder="1" applyAlignment="1" applyProtection="1">
      <alignment vertical="top"/>
      <protection hidden="1"/>
    </xf>
    <xf numFmtId="0" fontId="0" fillId="0" borderId="0" xfId="0" applyAlignment="1">
      <alignment horizontal="center"/>
    </xf>
    <xf numFmtId="0" fontId="27" fillId="0" borderId="0" xfId="0" applyFont="1" applyAlignment="1">
      <alignment horizontal="center" vertical="center"/>
    </xf>
    <xf numFmtId="0" fontId="12" fillId="0" borderId="0" xfId="0" applyFont="1" applyAlignment="1">
      <alignment horizontal="left"/>
    </xf>
    <xf numFmtId="0" fontId="22" fillId="0" borderId="21" xfId="0" applyFont="1" applyBorder="1" applyAlignment="1">
      <alignment horizontal="center" vertical="center" wrapText="1"/>
    </xf>
    <xf numFmtId="0" fontId="28"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left" vertical="center" indent="5"/>
    </xf>
    <xf numFmtId="0" fontId="29" fillId="0" borderId="0" xfId="0" applyFont="1" applyAlignment="1">
      <alignment horizontal="center" vertical="center"/>
    </xf>
    <xf numFmtId="0" fontId="30" fillId="0" borderId="0" xfId="0" applyFont="1" applyAlignment="1">
      <alignment horizontal="left" vertical="center" indent="5"/>
    </xf>
    <xf numFmtId="0" fontId="29" fillId="0" borderId="0" xfId="0" applyFont="1" applyAlignment="1">
      <alignment horizontal="justify" vertical="center"/>
    </xf>
    <xf numFmtId="0" fontId="18" fillId="0" borderId="0" xfId="0" applyFont="1" applyAlignment="1">
      <alignment horizontal="center" vertical="center"/>
    </xf>
    <xf numFmtId="49" fontId="12" fillId="0" borderId="0" xfId="0" applyNumberFormat="1" applyFont="1" applyAlignment="1">
      <alignment horizontal="left"/>
    </xf>
    <xf numFmtId="0" fontId="0" fillId="0" borderId="0" xfId="0" applyAlignment="1">
      <alignment horizontal="right"/>
    </xf>
    <xf numFmtId="0" fontId="31" fillId="0" borderId="0" xfId="0" applyFont="1"/>
    <xf numFmtId="0" fontId="20" fillId="0" borderId="0" xfId="0" applyFont="1" applyAlignment="1">
      <alignment vertical="center" wrapText="1"/>
    </xf>
    <xf numFmtId="0" fontId="30" fillId="0" borderId="0" xfId="0" applyFont="1" applyAlignment="1">
      <alignment horizontal="justify" vertical="center"/>
    </xf>
    <xf numFmtId="0" fontId="0" fillId="0" borderId="0" xfId="0" applyAlignment="1">
      <alignment vertical="top"/>
    </xf>
    <xf numFmtId="0" fontId="0" fillId="0" borderId="22" xfId="0" applyFont="1" applyBorder="1" applyAlignment="1">
      <alignment vertical="top" wrapText="1"/>
    </xf>
    <xf numFmtId="0" fontId="22"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4" fillId="3" borderId="19" xfId="0" applyFont="1" applyFill="1" applyBorder="1" applyAlignment="1" applyProtection="1">
      <alignment horizontal="center"/>
      <protection locked="0"/>
    </xf>
    <xf numFmtId="14" fontId="0" fillId="0" borderId="0" xfId="0" applyNumberFormat="1" applyBorder="1" applyAlignment="1">
      <alignment horizontal="center"/>
    </xf>
    <xf numFmtId="0" fontId="30" fillId="0" borderId="0" xfId="0" applyFont="1" applyAlignment="1">
      <alignment horizontal="justify" vertical="top" wrapText="1"/>
    </xf>
    <xf numFmtId="0" fontId="0" fillId="0" borderId="0" xfId="0" applyAlignment="1" applyProtection="1">
      <alignment vertical="top"/>
      <protection hidden="1"/>
    </xf>
    <xf numFmtId="1" fontId="24" fillId="3" borderId="25" xfId="0" applyNumberFormat="1" applyFont="1" applyFill="1" applyBorder="1" applyAlignment="1" applyProtection="1">
      <alignment horizontal="center"/>
      <protection locked="0"/>
    </xf>
    <xf numFmtId="1" fontId="23" fillId="3" borderId="26" xfId="0" applyNumberFormat="1" applyFont="1" applyFill="1" applyBorder="1" applyAlignment="1" applyProtection="1">
      <alignment horizontal="center"/>
      <protection hidden="1"/>
    </xf>
    <xf numFmtId="0" fontId="24" fillId="3" borderId="14" xfId="0" applyFont="1" applyFill="1" applyBorder="1" applyAlignment="1" applyProtection="1">
      <alignment horizontal="center"/>
      <protection locked="0"/>
    </xf>
    <xf numFmtId="0" fontId="24" fillId="3" borderId="27" xfId="0" applyFont="1" applyFill="1" applyBorder="1" applyAlignment="1" applyProtection="1">
      <alignment horizontal="center"/>
      <protection locked="0"/>
    </xf>
    <xf numFmtId="0" fontId="0" fillId="0" borderId="0" xfId="0" applyBorder="1" applyProtection="1">
      <protection locked="0" hidden="1"/>
    </xf>
    <xf numFmtId="168" fontId="23" fillId="3" borderId="26" xfId="0" applyNumberFormat="1" applyFont="1" applyFill="1" applyBorder="1" applyAlignment="1" applyProtection="1">
      <alignment horizontal="center" shrinkToFit="1"/>
      <protection hidden="1"/>
    </xf>
    <xf numFmtId="0" fontId="30" fillId="0" borderId="0" xfId="0" applyFont="1" applyAlignment="1">
      <alignment vertical="center"/>
    </xf>
    <xf numFmtId="0" fontId="26" fillId="2" borderId="0" xfId="0" applyFont="1" applyFill="1" applyAlignment="1">
      <alignment vertical="center"/>
    </xf>
    <xf numFmtId="168" fontId="0" fillId="0" borderId="1" xfId="0" applyNumberFormat="1" applyBorder="1" applyAlignment="1">
      <alignment horizontal="right" vertical="center" shrinkToFit="1"/>
    </xf>
    <xf numFmtId="168" fontId="0" fillId="0" borderId="14" xfId="0" applyNumberFormat="1" applyBorder="1" applyAlignment="1">
      <alignment horizontal="right" vertical="center" shrinkToFit="1"/>
    </xf>
    <xf numFmtId="168" fontId="0" fillId="0" borderId="15" xfId="0" applyNumberFormat="1" applyBorder="1" applyAlignment="1">
      <alignment horizontal="right" vertical="center" shrinkToFit="1"/>
    </xf>
    <xf numFmtId="49" fontId="12" fillId="0" borderId="28" xfId="0" applyNumberFormat="1" applyFont="1" applyBorder="1" applyAlignment="1">
      <alignment horizontal="center" vertical="top" wrapText="1"/>
    </xf>
    <xf numFmtId="0" fontId="0" fillId="0" borderId="27" xfId="0" applyBorder="1" applyAlignment="1">
      <alignment horizontal="right" vertical="top"/>
    </xf>
    <xf numFmtId="0" fontId="0" fillId="0" borderId="29" xfId="0" applyBorder="1" applyAlignment="1">
      <alignment horizontal="right" vertical="top"/>
    </xf>
    <xf numFmtId="0" fontId="0" fillId="0" borderId="30" xfId="0" applyBorder="1" applyAlignment="1">
      <alignment horizontal="right" vertical="top"/>
    </xf>
    <xf numFmtId="0" fontId="0" fillId="0" borderId="20" xfId="0" applyBorder="1" applyAlignment="1">
      <alignment horizontal="right" vertical="center"/>
    </xf>
    <xf numFmtId="0" fontId="0" fillId="0" borderId="24" xfId="0" applyBorder="1" applyAlignment="1">
      <alignment horizontal="right" vertical="top"/>
    </xf>
    <xf numFmtId="49" fontId="12" fillId="0" borderId="34" xfId="0" applyNumberFormat="1" applyFont="1" applyBorder="1" applyAlignment="1">
      <alignment horizontal="center" vertical="center" wrapText="1"/>
    </xf>
    <xf numFmtId="0" fontId="0" fillId="5" borderId="0" xfId="0" applyFill="1" applyProtection="1">
      <protection hidden="1"/>
    </xf>
    <xf numFmtId="0" fontId="12" fillId="5" borderId="9" xfId="0" applyFont="1" applyFill="1" applyBorder="1" applyAlignment="1" applyProtection="1">
      <alignment vertical="center"/>
      <protection hidden="1"/>
    </xf>
    <xf numFmtId="170" fontId="13" fillId="5" borderId="10" xfId="0" applyNumberFormat="1" applyFont="1" applyFill="1" applyBorder="1" applyAlignment="1" applyProtection="1">
      <alignment horizontal="left" vertical="center"/>
      <protection hidden="1"/>
    </xf>
    <xf numFmtId="170" fontId="13" fillId="5" borderId="11" xfId="0" applyNumberFormat="1"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2" fillId="5" borderId="11" xfId="0" applyFont="1" applyFill="1" applyBorder="1" applyAlignment="1" applyProtection="1">
      <alignment horizontal="center" vertical="center"/>
      <protection hidden="1"/>
    </xf>
    <xf numFmtId="0" fontId="25" fillId="5" borderId="7" xfId="0" applyFont="1" applyFill="1" applyBorder="1" applyAlignment="1" applyProtection="1">
      <alignment horizontal="center" vertical="center"/>
      <protection hidden="1"/>
    </xf>
    <xf numFmtId="0" fontId="25" fillId="5" borderId="0" xfId="0" applyFont="1" applyFill="1" applyBorder="1" applyAlignment="1" applyProtection="1">
      <alignment vertical="center"/>
      <protection hidden="1"/>
    </xf>
    <xf numFmtId="168" fontId="13" fillId="3" borderId="20" xfId="0" applyNumberFormat="1" applyFont="1" applyFill="1" applyBorder="1" applyAlignment="1" applyProtection="1">
      <alignment shrinkToFit="1"/>
      <protection hidden="1"/>
    </xf>
    <xf numFmtId="0" fontId="41" fillId="5" borderId="35" xfId="0" applyFont="1" applyFill="1" applyBorder="1" applyAlignment="1" applyProtection="1">
      <alignment vertical="center"/>
      <protection hidden="1"/>
    </xf>
    <xf numFmtId="0" fontId="41" fillId="5" borderId="0" xfId="0" applyFont="1" applyFill="1" applyBorder="1" applyAlignment="1" applyProtection="1">
      <alignment vertical="center"/>
      <protection hidden="1"/>
    </xf>
    <xf numFmtId="0" fontId="41" fillId="5" borderId="36" xfId="0" applyFont="1" applyFill="1" applyBorder="1" applyAlignment="1" applyProtection="1">
      <alignment vertical="center"/>
      <protection hidden="1"/>
    </xf>
    <xf numFmtId="168" fontId="1" fillId="3" borderId="20" xfId="0" applyNumberFormat="1" applyFont="1" applyFill="1" applyBorder="1" applyAlignment="1" applyProtection="1">
      <alignment shrinkToFit="1"/>
      <protection hidden="1"/>
    </xf>
    <xf numFmtId="1" fontId="12" fillId="6" borderId="0" xfId="0" applyNumberFormat="1" applyFont="1" applyFill="1" applyBorder="1" applyAlignment="1">
      <alignment horizontal="center"/>
    </xf>
    <xf numFmtId="0" fontId="12" fillId="6" borderId="0" xfId="0" applyFont="1" applyFill="1" applyBorder="1" applyAlignment="1">
      <alignment vertical="center"/>
    </xf>
    <xf numFmtId="0" fontId="12" fillId="10" borderId="70" xfId="0" applyFont="1" applyFill="1" applyBorder="1" applyAlignment="1">
      <alignment vertical="center"/>
    </xf>
    <xf numFmtId="1" fontId="44" fillId="11" borderId="71" xfId="0" applyNumberFormat="1" applyFont="1" applyFill="1" applyBorder="1" applyAlignment="1">
      <alignment horizontal="center"/>
    </xf>
    <xf numFmtId="164" fontId="45" fillId="12" borderId="0" xfId="0" applyNumberFormat="1" applyFont="1" applyFill="1"/>
    <xf numFmtId="164" fontId="45" fillId="13" borderId="0" xfId="0" applyNumberFormat="1" applyFont="1" applyFill="1"/>
    <xf numFmtId="164" fontId="46" fillId="14" borderId="0" xfId="0" applyNumberFormat="1" applyFont="1" applyFill="1"/>
    <xf numFmtId="0" fontId="3" fillId="14" borderId="20" xfId="3" applyFont="1" applyFill="1" applyBorder="1"/>
    <xf numFmtId="166" fontId="3" fillId="14" borderId="20" xfId="2" applyFont="1" applyFill="1" applyBorder="1"/>
    <xf numFmtId="0" fontId="3" fillId="12" borderId="20" xfId="3" applyFont="1" applyFill="1" applyBorder="1"/>
    <xf numFmtId="166" fontId="3" fillId="12" borderId="20" xfId="2" applyFont="1" applyFill="1" applyBorder="1"/>
    <xf numFmtId="0" fontId="3" fillId="13" borderId="20" xfId="3" applyFont="1" applyFill="1" applyBorder="1"/>
    <xf numFmtId="166" fontId="3" fillId="13" borderId="20" xfId="2" applyFont="1" applyFill="1" applyBorder="1"/>
    <xf numFmtId="0" fontId="43" fillId="15" borderId="12" xfId="0" applyFont="1" applyFill="1" applyBorder="1"/>
    <xf numFmtId="0" fontId="46" fillId="13" borderId="12" xfId="0" applyFont="1" applyFill="1" applyBorder="1" applyAlignment="1">
      <alignment horizontal="center"/>
    </xf>
    <xf numFmtId="0" fontId="46" fillId="12" borderId="12" xfId="0" applyFont="1" applyFill="1" applyBorder="1" applyAlignment="1">
      <alignment horizontal="center"/>
    </xf>
    <xf numFmtId="0" fontId="46" fillId="14" borderId="12" xfId="0" applyFont="1" applyFill="1" applyBorder="1" applyAlignment="1">
      <alignment horizontal="center"/>
    </xf>
    <xf numFmtId="0" fontId="0" fillId="15" borderId="0" xfId="0" applyFill="1"/>
    <xf numFmtId="169" fontId="0" fillId="15" borderId="0" xfId="0" applyNumberFormat="1" applyFill="1" applyAlignment="1">
      <alignment horizontal="center"/>
    </xf>
    <xf numFmtId="3" fontId="0" fillId="15" borderId="0" xfId="0" applyNumberFormat="1" applyFill="1" applyAlignment="1">
      <alignment horizontal="center"/>
    </xf>
    <xf numFmtId="172" fontId="46" fillId="13" borderId="0" xfId="4" applyNumberFormat="1" applyFont="1" applyFill="1" applyAlignment="1">
      <alignment horizontal="center"/>
    </xf>
    <xf numFmtId="172" fontId="0" fillId="0" borderId="0" xfId="0" applyNumberFormat="1"/>
    <xf numFmtId="0" fontId="0" fillId="15" borderId="12" xfId="0" applyFill="1" applyBorder="1"/>
    <xf numFmtId="0" fontId="47" fillId="16" borderId="12" xfId="0" applyFont="1" applyFill="1" applyBorder="1"/>
    <xf numFmtId="0" fontId="47" fillId="16" borderId="12" xfId="0" applyFont="1" applyFill="1" applyBorder="1" applyAlignment="1">
      <alignment horizontal="center"/>
    </xf>
    <xf numFmtId="3" fontId="47" fillId="16" borderId="12" xfId="0" applyNumberFormat="1" applyFont="1" applyFill="1" applyBorder="1"/>
    <xf numFmtId="172" fontId="48" fillId="13" borderId="12" xfId="4" applyNumberFormat="1" applyFont="1" applyFill="1" applyBorder="1" applyAlignment="1">
      <alignment horizontal="center"/>
    </xf>
    <xf numFmtId="164" fontId="48" fillId="12" borderId="12" xfId="0" applyNumberFormat="1" applyFont="1" applyFill="1" applyBorder="1"/>
    <xf numFmtId="164" fontId="48" fillId="13" borderId="12" xfId="0" applyNumberFormat="1" applyFont="1" applyFill="1" applyBorder="1"/>
    <xf numFmtId="164" fontId="48" fillId="14" borderId="12" xfId="0" applyNumberFormat="1" applyFont="1" applyFill="1" applyBorder="1"/>
    <xf numFmtId="0" fontId="0" fillId="15" borderId="35" xfId="0" applyFill="1" applyBorder="1"/>
    <xf numFmtId="169" fontId="0" fillId="15" borderId="35" xfId="0" applyNumberFormat="1" applyFill="1" applyBorder="1" applyAlignment="1">
      <alignment horizontal="center"/>
    </xf>
    <xf numFmtId="3" fontId="0" fillId="15" borderId="35" xfId="0" applyNumberFormat="1" applyFill="1" applyBorder="1" applyAlignment="1">
      <alignment horizontal="center"/>
    </xf>
    <xf numFmtId="172" fontId="46" fillId="13" borderId="35" xfId="4" applyNumberFormat="1" applyFont="1" applyFill="1" applyBorder="1" applyAlignment="1">
      <alignment horizontal="center"/>
    </xf>
    <xf numFmtId="164" fontId="45" fillId="12" borderId="35" xfId="0" applyNumberFormat="1" applyFont="1" applyFill="1" applyBorder="1"/>
    <xf numFmtId="164" fontId="45" fillId="13" borderId="35" xfId="0" applyNumberFormat="1" applyFont="1" applyFill="1" applyBorder="1"/>
    <xf numFmtId="164" fontId="46" fillId="14" borderId="35" xfId="0" applyNumberFormat="1" applyFont="1" applyFill="1" applyBorder="1"/>
    <xf numFmtId="0" fontId="0" fillId="15" borderId="0" xfId="0" applyFill="1" applyBorder="1"/>
    <xf numFmtId="169" fontId="0" fillId="15" borderId="0" xfId="0" applyNumberFormat="1" applyFill="1" applyBorder="1" applyAlignment="1">
      <alignment horizontal="center"/>
    </xf>
    <xf numFmtId="3" fontId="0" fillId="15" borderId="0" xfId="0" applyNumberFormat="1" applyFill="1" applyBorder="1" applyAlignment="1">
      <alignment horizontal="center"/>
    </xf>
    <xf numFmtId="172" fontId="46" fillId="13" borderId="0" xfId="4" applyNumberFormat="1" applyFont="1" applyFill="1" applyBorder="1" applyAlignment="1">
      <alignment horizontal="center"/>
    </xf>
    <xf numFmtId="164" fontId="45" fillId="12" borderId="0" xfId="0" applyNumberFormat="1" applyFont="1" applyFill="1" applyBorder="1"/>
    <xf numFmtId="164" fontId="45" fillId="13" borderId="0" xfId="0" applyNumberFormat="1" applyFont="1" applyFill="1" applyBorder="1"/>
    <xf numFmtId="164" fontId="46" fillId="14" borderId="0" xfId="0" applyNumberFormat="1" applyFont="1" applyFill="1" applyBorder="1"/>
    <xf numFmtId="169" fontId="0" fillId="15" borderId="12" xfId="0" applyNumberFormat="1" applyFill="1" applyBorder="1" applyAlignment="1">
      <alignment horizontal="center"/>
    </xf>
    <xf numFmtId="3" fontId="0" fillId="15" borderId="12" xfId="0" applyNumberFormat="1" applyFill="1" applyBorder="1" applyAlignment="1">
      <alignment horizontal="center"/>
    </xf>
    <xf numFmtId="172" fontId="46" fillId="15" borderId="12" xfId="4" applyNumberFormat="1" applyFont="1" applyFill="1" applyBorder="1" applyAlignment="1">
      <alignment horizontal="center"/>
    </xf>
    <xf numFmtId="164" fontId="45" fillId="15" borderId="12" xfId="0" applyNumberFormat="1" applyFont="1" applyFill="1" applyBorder="1"/>
    <xf numFmtId="164" fontId="46" fillId="15" borderId="12" xfId="0" applyNumberFormat="1" applyFont="1" applyFill="1" applyBorder="1"/>
    <xf numFmtId="3" fontId="47" fillId="16" borderId="12" xfId="0" applyNumberFormat="1" applyFont="1" applyFill="1" applyBorder="1" applyAlignment="1">
      <alignment horizontal="center"/>
    </xf>
    <xf numFmtId="0" fontId="49" fillId="2" borderId="0" xfId="0" applyFont="1" applyFill="1" applyProtection="1"/>
    <xf numFmtId="1" fontId="44" fillId="20" borderId="71" xfId="0" applyNumberFormat="1" applyFont="1" applyFill="1" applyBorder="1" applyAlignment="1">
      <alignment horizontal="center"/>
    </xf>
    <xf numFmtId="49" fontId="44" fillId="11" borderId="71" xfId="0" applyNumberFormat="1" applyFont="1" applyFill="1" applyBorder="1"/>
    <xf numFmtId="49" fontId="44" fillId="11" borderId="71" xfId="0" applyNumberFormat="1" applyFont="1" applyFill="1" applyBorder="1" applyAlignment="1">
      <alignment horizontal="center"/>
    </xf>
    <xf numFmtId="0" fontId="44" fillId="6" borderId="0" xfId="0" applyFont="1" applyFill="1" applyBorder="1"/>
    <xf numFmtId="49" fontId="44" fillId="11" borderId="72" xfId="0" applyNumberFormat="1" applyFont="1" applyFill="1" applyBorder="1"/>
    <xf numFmtId="49" fontId="44" fillId="11" borderId="72" xfId="0" applyNumberFormat="1" applyFont="1" applyFill="1" applyBorder="1" applyAlignment="1">
      <alignment horizontal="center"/>
    </xf>
    <xf numFmtId="1" fontId="44" fillId="11" borderId="72" xfId="0" applyNumberFormat="1" applyFont="1" applyFill="1" applyBorder="1" applyAlignment="1">
      <alignment horizontal="center"/>
    </xf>
    <xf numFmtId="49" fontId="44" fillId="20" borderId="72" xfId="0" applyNumberFormat="1" applyFont="1" applyFill="1" applyBorder="1"/>
    <xf numFmtId="49" fontId="44" fillId="20" borderId="72" xfId="0" applyNumberFormat="1" applyFont="1" applyFill="1" applyBorder="1" applyAlignment="1">
      <alignment horizontal="center"/>
    </xf>
    <xf numFmtId="1" fontId="44" fillId="20" borderId="72" xfId="0" applyNumberFormat="1" applyFont="1" applyFill="1" applyBorder="1" applyAlignment="1">
      <alignment horizontal="center"/>
    </xf>
    <xf numFmtId="0" fontId="44" fillId="20" borderId="0" xfId="0" applyFont="1" applyFill="1" applyBorder="1"/>
    <xf numFmtId="49" fontId="44" fillId="6" borderId="0" xfId="0" applyNumberFormat="1" applyFont="1" applyFill="1" applyBorder="1"/>
    <xf numFmtId="0" fontId="44" fillId="6" borderId="0" xfId="0" applyFont="1" applyFill="1" applyBorder="1" applyAlignment="1">
      <alignment vertical="center" wrapText="1"/>
    </xf>
    <xf numFmtId="168" fontId="44" fillId="6" borderId="0" xfId="0" applyNumberFormat="1" applyFont="1" applyFill="1" applyBorder="1"/>
    <xf numFmtId="49" fontId="44" fillId="6" borderId="0" xfId="0" applyNumberFormat="1" applyFont="1" applyFill="1" applyBorder="1" applyAlignment="1">
      <alignment horizontal="center"/>
    </xf>
    <xf numFmtId="49" fontId="44" fillId="6" borderId="0" xfId="0" applyNumberFormat="1" applyFont="1" applyFill="1" applyBorder="1" applyAlignment="1">
      <alignment horizontal="left"/>
    </xf>
    <xf numFmtId="1" fontId="44" fillId="6" borderId="0" xfId="0" applyNumberFormat="1" applyFont="1" applyFill="1" applyBorder="1"/>
    <xf numFmtId="0" fontId="1" fillId="6" borderId="0" xfId="0" applyFont="1" applyFill="1" applyBorder="1" applyAlignment="1">
      <alignment vertical="center" wrapText="1"/>
    </xf>
    <xf numFmtId="0" fontId="12" fillId="10" borderId="70" xfId="0" applyFont="1" applyFill="1" applyBorder="1" applyAlignment="1">
      <alignment vertical="center" wrapText="1"/>
    </xf>
    <xf numFmtId="1" fontId="44" fillId="11" borderId="20" xfId="0" applyNumberFormat="1" applyFont="1" applyFill="1" applyBorder="1"/>
    <xf numFmtId="0" fontId="44" fillId="11" borderId="20" xfId="0" applyFont="1" applyFill="1" applyBorder="1"/>
    <xf numFmtId="0" fontId="56" fillId="11" borderId="20" xfId="0" applyFont="1" applyFill="1" applyBorder="1"/>
    <xf numFmtId="4" fontId="44" fillId="11" borderId="20" xfId="0" applyNumberFormat="1" applyFont="1" applyFill="1" applyBorder="1"/>
    <xf numFmtId="1" fontId="44" fillId="20" borderId="20" xfId="0" applyNumberFormat="1" applyFont="1" applyFill="1" applyBorder="1"/>
    <xf numFmtId="0" fontId="44" fillId="20" borderId="20" xfId="0" applyFont="1" applyFill="1" applyBorder="1"/>
    <xf numFmtId="0" fontId="38" fillId="0" borderId="20" xfId="0" applyFont="1" applyFill="1" applyBorder="1" applyAlignment="1">
      <alignment vertical="center" wrapText="1"/>
    </xf>
    <xf numFmtId="0" fontId="38" fillId="0" borderId="20" xfId="0" applyFont="1" applyFill="1" applyBorder="1"/>
    <xf numFmtId="0" fontId="38" fillId="0" borderId="20" xfId="0" applyFont="1" applyBorder="1"/>
    <xf numFmtId="0" fontId="38" fillId="0" borderId="20" xfId="0" applyFont="1" applyFill="1" applyBorder="1" applyProtection="1">
      <protection locked="0"/>
    </xf>
    <xf numFmtId="0" fontId="38" fillId="0" borderId="20" xfId="0" applyFont="1" applyBorder="1" applyProtection="1">
      <protection locked="0"/>
    </xf>
    <xf numFmtId="0" fontId="56" fillId="0" borderId="20" xfId="0" applyFont="1" applyFill="1" applyBorder="1" applyProtection="1">
      <protection locked="0"/>
    </xf>
    <xf numFmtId="0" fontId="38" fillId="0" borderId="20" xfId="0" applyFont="1" applyFill="1" applyBorder="1" applyAlignment="1">
      <alignment horizontal="left"/>
    </xf>
    <xf numFmtId="0" fontId="56" fillId="0" borderId="20" xfId="0" applyFont="1" applyBorder="1" applyProtection="1">
      <protection locked="0"/>
    </xf>
    <xf numFmtId="0" fontId="38" fillId="0" borderId="20" xfId="0" applyFont="1" applyFill="1" applyBorder="1" applyAlignment="1">
      <alignment horizontal="left" wrapText="1"/>
    </xf>
    <xf numFmtId="0" fontId="38" fillId="0" borderId="20" xfId="0" applyFont="1" applyFill="1" applyBorder="1" applyAlignment="1" applyProtection="1">
      <alignment horizontal="left"/>
      <protection locked="0"/>
    </xf>
    <xf numFmtId="0" fontId="57" fillId="0" borderId="20" xfId="1" applyFont="1" applyBorder="1" applyAlignment="1" applyProtection="1">
      <protection locked="0"/>
    </xf>
    <xf numFmtId="0" fontId="56" fillId="0" borderId="20" xfId="1" applyFont="1" applyBorder="1" applyAlignment="1" applyProtection="1">
      <protection locked="0"/>
    </xf>
    <xf numFmtId="0" fontId="57" fillId="0" borderId="20" xfId="1" applyFont="1" applyBorder="1" applyAlignment="1" applyProtection="1">
      <alignment horizontal="left"/>
      <protection locked="0"/>
    </xf>
    <xf numFmtId="0" fontId="38" fillId="0" borderId="20" xfId="0" applyFont="1" applyBorder="1" applyAlignment="1" applyProtection="1">
      <alignment horizontal="left"/>
      <protection locked="0"/>
    </xf>
    <xf numFmtId="0" fontId="44" fillId="0" borderId="20" xfId="0" applyFont="1" applyBorder="1"/>
    <xf numFmtId="0" fontId="56" fillId="0" borderId="20" xfId="0" applyFont="1" applyBorder="1"/>
    <xf numFmtId="0" fontId="58" fillId="0" borderId="20" xfId="0" applyFont="1" applyFill="1" applyBorder="1" applyAlignment="1" applyProtection="1">
      <alignment horizontal="left"/>
      <protection locked="0"/>
    </xf>
    <xf numFmtId="0" fontId="57" fillId="0" borderId="20" xfId="0" applyFont="1" applyBorder="1" applyProtection="1">
      <protection locked="0"/>
    </xf>
    <xf numFmtId="0" fontId="57" fillId="0" borderId="20" xfId="1" applyFont="1" applyBorder="1" applyAlignment="1" applyProtection="1"/>
    <xf numFmtId="0" fontId="56" fillId="0" borderId="20" xfId="1" applyFont="1" applyBorder="1" applyAlignment="1" applyProtection="1"/>
    <xf numFmtId="0" fontId="38" fillId="0" borderId="20" xfId="0" applyFont="1" applyBorder="1" applyAlignment="1">
      <alignment horizontal="left" wrapText="1"/>
    </xf>
    <xf numFmtId="0" fontId="45" fillId="0" borderId="20" xfId="0" applyFont="1" applyFill="1" applyBorder="1" applyAlignment="1" applyProtection="1">
      <alignment horizontal="center"/>
      <protection locked="0"/>
    </xf>
    <xf numFmtId="0" fontId="45" fillId="0" borderId="20" xfId="0" applyFont="1" applyFill="1" applyBorder="1" applyAlignment="1">
      <alignment horizontal="center"/>
    </xf>
    <xf numFmtId="0" fontId="43" fillId="0" borderId="20" xfId="0" applyFont="1" applyFill="1" applyBorder="1" applyAlignment="1" applyProtection="1">
      <alignment horizontal="center"/>
      <protection locked="0"/>
    </xf>
    <xf numFmtId="0" fontId="0" fillId="0" borderId="6" xfId="0" applyFont="1" applyBorder="1" applyAlignment="1">
      <alignment horizontal="right" vertical="center" wrapText="1"/>
    </xf>
    <xf numFmtId="0" fontId="0" fillId="0" borderId="0" xfId="0" applyFont="1" applyBorder="1" applyAlignment="1">
      <alignment horizontal="right" vertical="center" wrapText="1"/>
    </xf>
    <xf numFmtId="1"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1" fontId="0" fillId="0" borderId="26" xfId="0" applyNumberFormat="1" applyFont="1"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0" fillId="0" borderId="58" xfId="0" applyBorder="1" applyAlignment="1">
      <alignment horizontal="center" vertical="center" shrinkToFit="1"/>
    </xf>
    <xf numFmtId="0" fontId="0" fillId="0" borderId="18" xfId="0" applyBorder="1" applyAlignment="1">
      <alignment horizontal="right" vertical="top"/>
    </xf>
    <xf numFmtId="0" fontId="12" fillId="0" borderId="7" xfId="0" applyFont="1" applyBorder="1" applyAlignment="1">
      <alignment horizontal="left" wrapText="1"/>
    </xf>
    <xf numFmtId="0" fontId="12" fillId="0" borderId="8" xfId="0" applyFont="1" applyBorder="1" applyAlignment="1">
      <alignment horizontal="left" wrapText="1"/>
    </xf>
    <xf numFmtId="0" fontId="0" fillId="0" borderId="5" xfId="0" applyBorder="1" applyAlignment="1">
      <alignment vertical="center"/>
    </xf>
    <xf numFmtId="0" fontId="0" fillId="0" borderId="7" xfId="0" applyBorder="1" applyAlignment="1">
      <alignment vertical="center"/>
    </xf>
    <xf numFmtId="0" fontId="13" fillId="0" borderId="6" xfId="0" applyFont="1" applyBorder="1" applyAlignment="1">
      <alignment horizontal="center" vertical="center"/>
    </xf>
    <xf numFmtId="0" fontId="13" fillId="0" borderId="16" xfId="0" applyFont="1" applyBorder="1" applyAlignment="1">
      <alignment horizontal="center" vertical="center"/>
    </xf>
    <xf numFmtId="0" fontId="0" fillId="0" borderId="8" xfId="0" applyBorder="1" applyAlignment="1">
      <alignment vertical="center"/>
    </xf>
    <xf numFmtId="0" fontId="0" fillId="0" borderId="16" xfId="0" applyBorder="1" applyAlignment="1">
      <alignment horizontal="center" wrapText="1"/>
    </xf>
    <xf numFmtId="0" fontId="0" fillId="0" borderId="9" xfId="0" applyBorder="1"/>
    <xf numFmtId="1" fontId="0" fillId="0" borderId="3" xfId="0" applyNumberFormat="1" applyFont="1" applyBorder="1" applyAlignment="1">
      <alignment horizontal="center" vertical="center"/>
    </xf>
    <xf numFmtId="0" fontId="0" fillId="0" borderId="53" xfId="0" applyBorder="1" applyAlignment="1">
      <alignment vertical="top" shrinkToFit="1"/>
    </xf>
    <xf numFmtId="0" fontId="0" fillId="0" borderId="29" xfId="0" applyBorder="1" applyAlignment="1">
      <alignment vertical="top" shrinkToFit="1"/>
    </xf>
    <xf numFmtId="0" fontId="0" fillId="0" borderId="56" xfId="0" applyBorder="1" applyAlignment="1">
      <alignment vertical="top" shrinkToFit="1"/>
    </xf>
    <xf numFmtId="0" fontId="38" fillId="20" borderId="20" xfId="0" applyFont="1" applyFill="1" applyBorder="1" applyAlignment="1">
      <alignment horizontal="left" wrapText="1"/>
    </xf>
    <xf numFmtId="0" fontId="56" fillId="20" borderId="20" xfId="0" applyFont="1" applyFill="1" applyBorder="1" applyProtection="1">
      <protection locked="0"/>
    </xf>
    <xf numFmtId="0" fontId="45" fillId="20" borderId="20" xfId="0" applyFont="1" applyFill="1" applyBorder="1" applyAlignment="1" applyProtection="1">
      <alignment horizontal="center"/>
      <protection locked="0"/>
    </xf>
    <xf numFmtId="0" fontId="0" fillId="20" borderId="0" xfId="0" applyFill="1"/>
    <xf numFmtId="0" fontId="38" fillId="20" borderId="20" xfId="0" applyFont="1" applyFill="1" applyBorder="1" applyAlignment="1" applyProtection="1">
      <alignment horizontal="left"/>
      <protection locked="0"/>
    </xf>
    <xf numFmtId="0" fontId="38" fillId="20" borderId="20" xfId="0" applyFont="1" applyFill="1" applyBorder="1"/>
    <xf numFmtId="0" fontId="38" fillId="20" borderId="20" xfId="0" applyFont="1" applyFill="1" applyBorder="1" applyProtection="1">
      <protection locked="0"/>
    </xf>
    <xf numFmtId="1" fontId="12" fillId="6" borderId="0" xfId="0" applyNumberFormat="1" applyFont="1" applyFill="1" applyBorder="1" applyAlignment="1">
      <alignment horizontal="right"/>
    </xf>
    <xf numFmtId="49" fontId="44" fillId="6" borderId="0" xfId="0" applyNumberFormat="1" applyFont="1" applyFill="1" applyBorder="1" applyAlignment="1">
      <alignment horizontal="right"/>
    </xf>
    <xf numFmtId="0" fontId="38" fillId="9" borderId="20" xfId="0" applyFont="1" applyFill="1" applyBorder="1" applyProtection="1">
      <protection locked="0"/>
    </xf>
    <xf numFmtId="0" fontId="56" fillId="9" borderId="20" xfId="0" applyFont="1" applyFill="1" applyBorder="1" applyProtection="1">
      <protection locked="0"/>
    </xf>
    <xf numFmtId="0" fontId="45" fillId="9" borderId="20" xfId="0" applyFont="1" applyFill="1" applyBorder="1" applyAlignment="1" applyProtection="1">
      <alignment horizontal="center"/>
      <protection locked="0"/>
    </xf>
    <xf numFmtId="0" fontId="38" fillId="9" borderId="20" xfId="0" applyFont="1" applyFill="1" applyBorder="1" applyAlignment="1" applyProtection="1">
      <alignment horizontal="left"/>
      <protection locked="0"/>
    </xf>
    <xf numFmtId="0" fontId="38" fillId="9" borderId="20" xfId="0" applyFont="1" applyFill="1" applyBorder="1" applyAlignment="1">
      <alignment horizontal="left"/>
    </xf>
    <xf numFmtId="0" fontId="38" fillId="9" borderId="20" xfId="0" applyFont="1" applyFill="1" applyBorder="1" applyAlignment="1">
      <alignment vertical="center" wrapText="1"/>
    </xf>
    <xf numFmtId="0" fontId="59" fillId="9" borderId="20" xfId="1" applyFont="1" applyFill="1" applyBorder="1" applyAlignment="1" applyProtection="1">
      <protection locked="0"/>
    </xf>
    <xf numFmtId="0" fontId="38" fillId="9" borderId="20" xfId="0" applyFont="1" applyFill="1" applyBorder="1" applyAlignment="1">
      <alignment horizontal="left" wrapText="1"/>
    </xf>
    <xf numFmtId="0" fontId="38" fillId="9" borderId="20" xfId="0" applyFont="1" applyFill="1" applyBorder="1"/>
    <xf numFmtId="0" fontId="57" fillId="9" borderId="20" xfId="1" applyFont="1" applyFill="1" applyBorder="1" applyAlignment="1" applyProtection="1">
      <protection locked="0"/>
    </xf>
    <xf numFmtId="0" fontId="0" fillId="9" borderId="20" xfId="0" applyFill="1" applyBorder="1" applyAlignment="1" applyProtection="1">
      <alignment horizontal="center"/>
      <protection locked="0"/>
    </xf>
    <xf numFmtId="0" fontId="60" fillId="9" borderId="20" xfId="1" applyFont="1" applyFill="1" applyBorder="1" applyAlignment="1" applyProtection="1">
      <protection locked="0"/>
    </xf>
    <xf numFmtId="0" fontId="56" fillId="9" borderId="20" xfId="1" applyFont="1" applyFill="1" applyBorder="1" applyAlignment="1" applyProtection="1">
      <protection locked="0"/>
    </xf>
    <xf numFmtId="0" fontId="56" fillId="9" borderId="20" xfId="0" applyFont="1" applyFill="1" applyBorder="1"/>
    <xf numFmtId="0" fontId="46" fillId="9" borderId="20" xfId="0" applyFont="1" applyFill="1" applyBorder="1" applyAlignment="1" applyProtection="1">
      <alignment horizontal="center"/>
      <protection locked="0"/>
    </xf>
    <xf numFmtId="0" fontId="0" fillId="0" borderId="24" xfId="0" applyBorder="1" applyAlignment="1">
      <alignment horizontal="right" vertical="center"/>
    </xf>
    <xf numFmtId="0" fontId="0" fillId="0" borderId="30" xfId="0" applyBorder="1"/>
    <xf numFmtId="0" fontId="0" fillId="0" borderId="73" xfId="0" applyBorder="1"/>
    <xf numFmtId="0" fontId="0" fillId="0" borderId="68" xfId="0" applyBorder="1"/>
    <xf numFmtId="49" fontId="44" fillId="11" borderId="74" xfId="0" applyNumberFormat="1" applyFont="1" applyFill="1" applyBorder="1"/>
    <xf numFmtId="49" fontId="44" fillId="20" borderId="74" xfId="0" applyNumberFormat="1" applyFont="1" applyFill="1" applyBorder="1"/>
    <xf numFmtId="0" fontId="12" fillId="21" borderId="75" xfId="0" applyFont="1" applyFill="1" applyBorder="1" applyAlignment="1">
      <alignment horizontal="center" vertical="center" wrapText="1"/>
    </xf>
    <xf numFmtId="0" fontId="12" fillId="12" borderId="75" xfId="0" applyFont="1" applyFill="1" applyBorder="1" applyAlignment="1">
      <alignment horizontal="center" vertical="center" wrapText="1"/>
    </xf>
    <xf numFmtId="0" fontId="52" fillId="12" borderId="75" xfId="3" applyFont="1" applyFill="1" applyBorder="1" applyAlignment="1">
      <alignment horizontal="center" vertical="center" wrapText="1"/>
    </xf>
    <xf numFmtId="165" fontId="52" fillId="12" borderId="75" xfId="5" applyFont="1" applyFill="1" applyBorder="1" applyAlignment="1">
      <alignment horizontal="center" vertical="center" wrapText="1"/>
    </xf>
    <xf numFmtId="168" fontId="52" fillId="12" borderId="75" xfId="3" applyNumberFormat="1" applyFont="1" applyFill="1" applyBorder="1" applyAlignment="1">
      <alignment horizontal="center" vertical="center" wrapText="1"/>
    </xf>
    <xf numFmtId="0" fontId="12" fillId="8" borderId="75" xfId="0" applyFont="1" applyFill="1" applyBorder="1" applyAlignment="1">
      <alignment horizontal="center" vertical="center"/>
    </xf>
    <xf numFmtId="0" fontId="12" fillId="8" borderId="75" xfId="0" applyFont="1" applyFill="1" applyBorder="1" applyAlignment="1">
      <alignment vertical="center" wrapText="1"/>
    </xf>
    <xf numFmtId="0" fontId="12" fillId="8" borderId="75" xfId="0" applyFont="1" applyFill="1" applyBorder="1" applyAlignment="1">
      <alignment vertical="center"/>
    </xf>
    <xf numFmtId="0" fontId="12" fillId="29" borderId="75" xfId="0" applyFont="1" applyFill="1" applyBorder="1" applyAlignment="1">
      <alignment vertical="center" wrapText="1"/>
    </xf>
    <xf numFmtId="0" fontId="12" fillId="23" borderId="75" xfId="0" applyFont="1" applyFill="1" applyBorder="1" applyAlignment="1">
      <alignment horizontal="center" vertical="center" wrapText="1"/>
    </xf>
    <xf numFmtId="0" fontId="12" fillId="13" borderId="75" xfId="0" applyFont="1" applyFill="1" applyBorder="1" applyAlignment="1">
      <alignment vertical="center" wrapText="1"/>
    </xf>
    <xf numFmtId="1" fontId="12" fillId="8" borderId="76" xfId="0" applyNumberFormat="1" applyFont="1" applyFill="1" applyBorder="1" applyAlignment="1">
      <alignment vertical="center" wrapText="1"/>
    </xf>
    <xf numFmtId="0" fontId="12" fillId="10" borderId="75" xfId="0" applyFont="1" applyFill="1" applyBorder="1" applyAlignment="1">
      <alignment vertical="center" wrapText="1"/>
    </xf>
    <xf numFmtId="0" fontId="44" fillId="7" borderId="20" xfId="0" applyFont="1" applyFill="1" applyBorder="1"/>
    <xf numFmtId="173" fontId="53" fillId="24" borderId="20" xfId="5" applyNumberFormat="1" applyFont="1" applyFill="1" applyBorder="1" applyAlignment="1" applyProtection="1"/>
    <xf numFmtId="169" fontId="53" fillId="25" borderId="20" xfId="0" applyNumberFormat="1" applyFont="1" applyFill="1" applyBorder="1" applyAlignment="1">
      <alignment horizontal="center"/>
    </xf>
    <xf numFmtId="3" fontId="53" fillId="25" borderId="20" xfId="0" applyNumberFormat="1" applyFont="1" applyFill="1" applyBorder="1"/>
    <xf numFmtId="174" fontId="53" fillId="26" borderId="20" xfId="0" applyNumberFormat="1" applyFont="1" applyFill="1" applyBorder="1"/>
    <xf numFmtId="172" fontId="54" fillId="27" borderId="20" xfId="4" applyNumberFormat="1" applyFont="1" applyFill="1" applyBorder="1" applyAlignment="1" applyProtection="1">
      <alignment horizontal="center"/>
    </xf>
    <xf numFmtId="166" fontId="55" fillId="22" borderId="20" xfId="2" applyFont="1" applyFill="1" applyBorder="1"/>
    <xf numFmtId="175" fontId="53" fillId="22" borderId="20" xfId="2" applyNumberFormat="1" applyFont="1" applyFill="1" applyBorder="1" applyAlignment="1" applyProtection="1"/>
    <xf numFmtId="175" fontId="54" fillId="22" borderId="20" xfId="2" applyNumberFormat="1" applyFont="1" applyFill="1" applyBorder="1" applyAlignment="1" applyProtection="1"/>
    <xf numFmtId="0" fontId="1" fillId="9" borderId="20" xfId="0" applyFont="1" applyFill="1" applyBorder="1" applyAlignment="1">
      <alignment horizontal="center"/>
    </xf>
    <xf numFmtId="0" fontId="44" fillId="9" borderId="20" xfId="0" applyFont="1" applyFill="1" applyBorder="1" applyAlignment="1">
      <alignment vertical="center"/>
    </xf>
    <xf numFmtId="0" fontId="1" fillId="9" borderId="20" xfId="0" applyFont="1" applyFill="1" applyBorder="1" applyAlignment="1">
      <alignment horizontal="center" vertical="center" wrapText="1"/>
    </xf>
    <xf numFmtId="0" fontId="1" fillId="9" borderId="20" xfId="0" applyFont="1" applyFill="1" applyBorder="1" applyAlignment="1">
      <alignment horizontal="left" vertical="center"/>
    </xf>
    <xf numFmtId="0" fontId="1" fillId="9" borderId="20" xfId="0" applyFont="1" applyFill="1" applyBorder="1" applyAlignment="1">
      <alignment horizontal="left" vertical="center" wrapText="1"/>
    </xf>
    <xf numFmtId="0" fontId="44" fillId="9" borderId="20" xfId="0" applyFont="1" applyFill="1" applyBorder="1"/>
    <xf numFmtId="0" fontId="1" fillId="13" borderId="20" xfId="0" applyFont="1" applyFill="1" applyBorder="1" applyAlignment="1">
      <alignment vertical="center" wrapText="1"/>
    </xf>
    <xf numFmtId="0" fontId="44" fillId="13" borderId="20" xfId="0" applyNumberFormat="1" applyFont="1" applyFill="1" applyBorder="1"/>
    <xf numFmtId="167" fontId="44" fillId="28" borderId="20" xfId="0" applyNumberFormat="1" applyFont="1" applyFill="1" applyBorder="1" applyAlignment="1">
      <alignment horizontal="right"/>
    </xf>
    <xf numFmtId="171" fontId="1" fillId="9" borderId="20" xfId="0" applyNumberFormat="1" applyFont="1" applyFill="1" applyBorder="1" applyAlignment="1">
      <alignment horizontal="center" vertical="center" wrapText="1"/>
    </xf>
    <xf numFmtId="49" fontId="44" fillId="9" borderId="20" xfId="0" applyNumberFormat="1" applyFont="1" applyFill="1" applyBorder="1"/>
    <xf numFmtId="0" fontId="0" fillId="0" borderId="20" xfId="0" applyBorder="1"/>
    <xf numFmtId="0" fontId="44" fillId="13" borderId="20" xfId="0" applyFont="1" applyFill="1" applyBorder="1"/>
    <xf numFmtId="3" fontId="1" fillId="9" borderId="20" xfId="0" applyNumberFormat="1" applyFont="1" applyFill="1" applyBorder="1" applyAlignment="1">
      <alignment horizontal="center"/>
    </xf>
    <xf numFmtId="171" fontId="1" fillId="9" borderId="20" xfId="0" applyNumberFormat="1" applyFont="1" applyFill="1" applyBorder="1" applyAlignment="1">
      <alignment horizontal="center"/>
    </xf>
    <xf numFmtId="0" fontId="44" fillId="9" borderId="20" xfId="0" applyFont="1" applyFill="1" applyBorder="1" applyAlignment="1">
      <alignment horizontal="left" vertical="center"/>
    </xf>
    <xf numFmtId="0" fontId="0" fillId="0" borderId="20" xfId="0" applyBorder="1" applyAlignment="1">
      <alignment horizontal="right"/>
    </xf>
    <xf numFmtId="49" fontId="44" fillId="11" borderId="20" xfId="0" applyNumberFormat="1" applyFont="1" applyFill="1" applyBorder="1"/>
    <xf numFmtId="0" fontId="1" fillId="20" borderId="20" xfId="0" applyFont="1" applyFill="1" applyBorder="1" applyAlignment="1">
      <alignment horizontal="center"/>
    </xf>
    <xf numFmtId="0" fontId="44" fillId="20" borderId="20" xfId="0" applyFont="1" applyFill="1" applyBorder="1" applyAlignment="1">
      <alignment vertical="center"/>
    </xf>
    <xf numFmtId="0" fontId="1" fillId="20" borderId="20" xfId="0" applyFont="1" applyFill="1" applyBorder="1" applyAlignment="1">
      <alignment horizontal="center" vertical="center" wrapText="1"/>
    </xf>
    <xf numFmtId="0" fontId="11" fillId="20" borderId="20" xfId="0" applyFont="1" applyFill="1" applyBorder="1" applyAlignment="1">
      <alignment horizontal="left" vertical="center"/>
    </xf>
    <xf numFmtId="0" fontId="1" fillId="20" borderId="20" xfId="0" applyFont="1" applyFill="1" applyBorder="1" applyAlignment="1">
      <alignment horizontal="left" vertical="center" wrapText="1"/>
    </xf>
    <xf numFmtId="49" fontId="44" fillId="20" borderId="20" xfId="0" applyNumberFormat="1" applyFont="1" applyFill="1" applyBorder="1"/>
    <xf numFmtId="0" fontId="0" fillId="20" borderId="20" xfId="0" applyFill="1" applyBorder="1"/>
    <xf numFmtId="0" fontId="1" fillId="9" borderId="20" xfId="0" applyFont="1" applyFill="1" applyBorder="1"/>
    <xf numFmtId="0" fontId="55" fillId="22" borderId="20" xfId="2" applyNumberFormat="1" applyFont="1" applyFill="1" applyBorder="1"/>
    <xf numFmtId="0" fontId="1" fillId="20" borderId="20" xfId="0" applyFont="1" applyFill="1" applyBorder="1" applyAlignment="1">
      <alignment horizontal="left" vertical="center"/>
    </xf>
    <xf numFmtId="0" fontId="44" fillId="9" borderId="20" xfId="0" applyFont="1" applyFill="1" applyBorder="1" applyAlignment="1"/>
    <xf numFmtId="167" fontId="44" fillId="20" borderId="20" xfId="0" applyNumberFormat="1" applyFont="1" applyFill="1" applyBorder="1"/>
    <xf numFmtId="49" fontId="1" fillId="9" borderId="20" xfId="0" applyNumberFormat="1" applyFont="1" applyFill="1" applyBorder="1" applyAlignment="1">
      <alignment horizontal="left" vertical="center" wrapText="1"/>
    </xf>
    <xf numFmtId="0" fontId="44" fillId="13" borderId="20" xfId="0" applyFont="1" applyFill="1" applyBorder="1" applyAlignment="1">
      <alignment vertical="center" wrapText="1"/>
    </xf>
    <xf numFmtId="0" fontId="61" fillId="2" borderId="0" xfId="0" applyFont="1" applyFill="1" applyProtection="1"/>
    <xf numFmtId="0" fontId="0" fillId="0" borderId="57" xfId="0" applyBorder="1" applyAlignment="1">
      <alignment vertical="top" shrinkToFit="1"/>
    </xf>
    <xf numFmtId="0" fontId="50" fillId="17" borderId="0" xfId="0" applyFont="1" applyFill="1" applyAlignment="1" applyProtection="1">
      <alignment horizontal="center"/>
    </xf>
    <xf numFmtId="49" fontId="32" fillId="3" borderId="37" xfId="0" applyNumberFormat="1" applyFont="1" applyFill="1" applyBorder="1" applyAlignment="1" applyProtection="1">
      <alignment horizontal="center" vertical="center" shrinkToFit="1"/>
      <protection locked="0"/>
    </xf>
    <xf numFmtId="49" fontId="32" fillId="3" borderId="38" xfId="0" applyNumberFormat="1" applyFont="1" applyFill="1" applyBorder="1" applyAlignment="1" applyProtection="1">
      <alignment horizontal="center" vertical="center" shrinkToFit="1"/>
      <protection locked="0"/>
    </xf>
    <xf numFmtId="49" fontId="32" fillId="3" borderId="39" xfId="0" applyNumberFormat="1" applyFont="1" applyFill="1" applyBorder="1" applyAlignment="1" applyProtection="1">
      <alignment horizontal="center" vertical="center" shrinkToFit="1"/>
      <protection locked="0"/>
    </xf>
    <xf numFmtId="49" fontId="32" fillId="3" borderId="40" xfId="0" applyNumberFormat="1" applyFont="1" applyFill="1" applyBorder="1" applyAlignment="1" applyProtection="1">
      <alignment horizontal="center" vertical="center" shrinkToFit="1"/>
      <protection locked="0"/>
    </xf>
    <xf numFmtId="49" fontId="32" fillId="3" borderId="41" xfId="0" applyNumberFormat="1" applyFont="1" applyFill="1" applyBorder="1" applyAlignment="1" applyProtection="1">
      <alignment horizontal="center" vertical="center" shrinkToFit="1"/>
      <protection locked="0"/>
    </xf>
    <xf numFmtId="49" fontId="32" fillId="3" borderId="42" xfId="0" applyNumberFormat="1" applyFont="1" applyFill="1" applyBorder="1" applyAlignment="1" applyProtection="1">
      <alignment horizontal="center" vertical="center" shrinkToFit="1"/>
      <protection locked="0"/>
    </xf>
    <xf numFmtId="0" fontId="12" fillId="0" borderId="0" xfId="0" applyFont="1" applyAlignment="1">
      <alignment horizontal="center"/>
    </xf>
    <xf numFmtId="49" fontId="12" fillId="0" borderId="0" xfId="0" applyNumberFormat="1" applyFont="1" applyAlignment="1">
      <alignment horizontal="justify" vertical="top" wrapText="1"/>
    </xf>
    <xf numFmtId="49" fontId="12" fillId="0" borderId="0" xfId="0" applyNumberFormat="1" applyFont="1" applyAlignment="1">
      <alignment horizontal="left"/>
    </xf>
    <xf numFmtId="0" fontId="31" fillId="0" borderId="5" xfId="0" applyFont="1" applyBorder="1" applyAlignment="1">
      <alignment horizontal="right" vertical="center" shrinkToFit="1"/>
    </xf>
    <xf numFmtId="0" fontId="31" fillId="0" borderId="7" xfId="0" applyFont="1" applyBorder="1" applyAlignment="1">
      <alignment horizontal="right" vertical="center" shrinkToFit="1"/>
    </xf>
    <xf numFmtId="0" fontId="31" fillId="0" borderId="4" xfId="0" applyFont="1" applyBorder="1" applyAlignment="1">
      <alignment horizontal="right" vertical="center" shrinkToFit="1"/>
    </xf>
    <xf numFmtId="0" fontId="31" fillId="0" borderId="3" xfId="0" applyFont="1" applyBorder="1" applyAlignment="1">
      <alignment horizontal="right" vertical="center" shrinkToFit="1"/>
    </xf>
    <xf numFmtId="0" fontId="12" fillId="0" borderId="0" xfId="0" applyFont="1" applyAlignment="1">
      <alignment horizontal="left"/>
    </xf>
    <xf numFmtId="0" fontId="31" fillId="0" borderId="8" xfId="0" applyFont="1" applyBorder="1" applyAlignment="1">
      <alignment horizontal="left" vertical="center" shrinkToFit="1"/>
    </xf>
    <xf numFmtId="0" fontId="31" fillId="0" borderId="2" xfId="0" applyFont="1" applyBorder="1" applyAlignment="1">
      <alignment horizontal="left" vertical="center" shrinkToFit="1"/>
    </xf>
    <xf numFmtId="0" fontId="31" fillId="0" borderId="44" xfId="0" applyFont="1" applyBorder="1" applyAlignment="1">
      <alignment horizontal="center" vertical="center" shrinkToFit="1"/>
    </xf>
    <xf numFmtId="0" fontId="31" fillId="0" borderId="45" xfId="0" applyFont="1" applyBorder="1" applyAlignment="1">
      <alignment horizontal="center" vertical="center" shrinkToFit="1"/>
    </xf>
    <xf numFmtId="167" fontId="31" fillId="0" borderId="5" xfId="0" applyNumberFormat="1" applyFont="1" applyBorder="1" applyAlignment="1">
      <alignment horizontal="center" vertical="center" shrinkToFit="1"/>
    </xf>
    <xf numFmtId="167" fontId="31" fillId="0" borderId="7" xfId="0" applyNumberFormat="1" applyFont="1" applyBorder="1" applyAlignment="1">
      <alignment horizontal="center" vertical="center" shrinkToFit="1"/>
    </xf>
    <xf numFmtId="167" fontId="31" fillId="0" borderId="8" xfId="0" applyNumberFormat="1" applyFont="1" applyBorder="1" applyAlignment="1">
      <alignment horizontal="center" vertical="center" shrinkToFit="1"/>
    </xf>
    <xf numFmtId="167" fontId="31" fillId="0" borderId="4" xfId="0" applyNumberFormat="1" applyFont="1" applyBorder="1" applyAlignment="1">
      <alignment horizontal="center" vertical="center" shrinkToFit="1"/>
    </xf>
    <xf numFmtId="167" fontId="31" fillId="0" borderId="3" xfId="0" applyNumberFormat="1" applyFont="1" applyBorder="1" applyAlignment="1">
      <alignment horizontal="center" vertical="center" shrinkToFit="1"/>
    </xf>
    <xf numFmtId="167" fontId="31" fillId="0" borderId="2" xfId="0" applyNumberFormat="1"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7" xfId="0" applyFont="1" applyBorder="1" applyAlignment="1">
      <alignment horizontal="left" vertical="center" shrinkToFit="1"/>
    </xf>
    <xf numFmtId="0" fontId="31" fillId="0" borderId="0" xfId="0" applyFont="1" applyBorder="1" applyAlignment="1">
      <alignment horizontal="left" vertical="center" shrinkToFit="1"/>
    </xf>
    <xf numFmtId="0" fontId="31" fillId="0" borderId="3" xfId="0" applyFont="1" applyBorder="1" applyAlignment="1">
      <alignment horizontal="left" vertical="center" shrinkToFit="1"/>
    </xf>
    <xf numFmtId="0" fontId="31" fillId="0" borderId="35" xfId="2" applyNumberFormat="1" applyFont="1" applyBorder="1" applyAlignment="1">
      <alignment horizontal="left" vertical="center" shrinkToFit="1"/>
    </xf>
    <xf numFmtId="0" fontId="31" fillId="0" borderId="43" xfId="2" applyNumberFormat="1" applyFont="1" applyBorder="1" applyAlignment="1">
      <alignment horizontal="left" vertical="center" shrinkToFit="1"/>
    </xf>
    <xf numFmtId="0" fontId="31" fillId="0" borderId="3" xfId="2" applyNumberFormat="1" applyFont="1" applyBorder="1" applyAlignment="1">
      <alignment horizontal="left" vertical="center" shrinkToFit="1"/>
    </xf>
    <xf numFmtId="0" fontId="31" fillId="0" borderId="2" xfId="2" applyNumberFormat="1" applyFont="1" applyBorder="1" applyAlignment="1">
      <alignment horizontal="left" vertical="center" shrinkToFit="1"/>
    </xf>
    <xf numFmtId="0" fontId="14" fillId="0" borderId="7" xfId="0" applyFont="1" applyBorder="1" applyAlignment="1">
      <alignment horizontal="left"/>
    </xf>
    <xf numFmtId="0" fontId="14" fillId="0" borderId="8" xfId="0" applyFont="1" applyBorder="1" applyAlignment="1">
      <alignment horizontal="left"/>
    </xf>
    <xf numFmtId="167" fontId="31" fillId="0" borderId="7" xfId="0" applyNumberFormat="1" applyFont="1" applyBorder="1" applyAlignment="1">
      <alignment horizontal="left" vertical="center" shrinkToFit="1"/>
    </xf>
    <xf numFmtId="167" fontId="31" fillId="0" borderId="8" xfId="0" applyNumberFormat="1" applyFont="1" applyBorder="1" applyAlignment="1">
      <alignment horizontal="left" vertical="center" shrinkToFit="1"/>
    </xf>
    <xf numFmtId="167" fontId="31" fillId="0" borderId="3" xfId="0" applyNumberFormat="1" applyFont="1" applyBorder="1" applyAlignment="1">
      <alignment horizontal="left" vertical="center" shrinkToFit="1"/>
    </xf>
    <xf numFmtId="167" fontId="31" fillId="0" borderId="2" xfId="0" applyNumberFormat="1" applyFont="1" applyBorder="1" applyAlignment="1">
      <alignment horizontal="left" vertical="center" shrinkToFit="1"/>
    </xf>
    <xf numFmtId="0" fontId="31" fillId="0" borderId="9"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5" xfId="0" applyFont="1" applyBorder="1" applyAlignment="1">
      <alignment horizontal="left" vertical="center" shrinkToFit="1"/>
    </xf>
    <xf numFmtId="0" fontId="31" fillId="0" borderId="4" xfId="0" applyFont="1" applyBorder="1" applyAlignment="1">
      <alignment horizontal="left" vertical="center" shrinkToFit="1"/>
    </xf>
    <xf numFmtId="49" fontId="31" fillId="0" borderId="5" xfId="0" applyNumberFormat="1" applyFont="1" applyBorder="1" applyAlignment="1">
      <alignment horizontal="left" vertical="center" shrinkToFit="1"/>
    </xf>
    <xf numFmtId="49" fontId="31" fillId="0" borderId="7" xfId="0" applyNumberFormat="1" applyFont="1" applyBorder="1" applyAlignment="1">
      <alignment horizontal="left" vertical="center" shrinkToFit="1"/>
    </xf>
    <xf numFmtId="49" fontId="31" fillId="0" borderId="8" xfId="0" applyNumberFormat="1" applyFont="1" applyBorder="1" applyAlignment="1">
      <alignment horizontal="left" vertical="center" shrinkToFit="1"/>
    </xf>
    <xf numFmtId="49" fontId="31" fillId="0" borderId="4" xfId="0" applyNumberFormat="1" applyFont="1" applyBorder="1" applyAlignment="1">
      <alignment horizontal="left" vertical="center" shrinkToFit="1"/>
    </xf>
    <xf numFmtId="49" fontId="31" fillId="0" borderId="3" xfId="0" applyNumberFormat="1" applyFont="1" applyBorder="1" applyAlignment="1">
      <alignment horizontal="left" vertical="center" shrinkToFit="1"/>
    </xf>
    <xf numFmtId="49" fontId="31" fillId="0" borderId="2" xfId="0" applyNumberFormat="1" applyFont="1" applyBorder="1" applyAlignment="1">
      <alignment horizontal="left" vertical="center" shrinkToFit="1"/>
    </xf>
    <xf numFmtId="171" fontId="31" fillId="0" borderId="7" xfId="0" applyNumberFormat="1" applyFont="1" applyBorder="1" applyAlignment="1">
      <alignment horizontal="left" vertical="center" shrinkToFit="1"/>
    </xf>
    <xf numFmtId="171" fontId="31" fillId="0" borderId="8" xfId="0" applyNumberFormat="1" applyFont="1" applyBorder="1" applyAlignment="1">
      <alignment horizontal="left" vertical="center" shrinkToFit="1"/>
    </xf>
    <xf numFmtId="171" fontId="31" fillId="0" borderId="3" xfId="0" applyNumberFormat="1" applyFont="1" applyBorder="1" applyAlignment="1">
      <alignment horizontal="left" vertical="center" shrinkToFit="1"/>
    </xf>
    <xf numFmtId="171" fontId="31" fillId="0" borderId="2" xfId="0" applyNumberFormat="1" applyFont="1" applyBorder="1" applyAlignment="1">
      <alignment horizontal="left" vertical="center" shrinkToFit="1"/>
    </xf>
    <xf numFmtId="0" fontId="0" fillId="0" borderId="35" xfId="0" applyBorder="1" applyAlignment="1">
      <alignment horizontal="center"/>
    </xf>
    <xf numFmtId="0" fontId="0" fillId="0" borderId="0" xfId="0" applyAlignment="1">
      <alignment horizontal="center"/>
    </xf>
    <xf numFmtId="0" fontId="0" fillId="0" borderId="36" xfId="0" applyBorder="1" applyAlignment="1">
      <alignment horizontal="center"/>
    </xf>
    <xf numFmtId="14" fontId="0" fillId="0" borderId="0" xfId="0" applyNumberFormat="1" applyAlignment="1">
      <alignment horizontal="left"/>
    </xf>
    <xf numFmtId="168" fontId="0" fillId="0" borderId="0" xfId="0" applyNumberFormat="1" applyAlignment="1">
      <alignment horizontal="left"/>
    </xf>
    <xf numFmtId="0" fontId="12" fillId="0" borderId="0" xfId="0" applyFont="1" applyAlignment="1">
      <alignment horizontal="center" vertical="top" wrapText="1"/>
    </xf>
    <xf numFmtId="0" fontId="14" fillId="0" borderId="0" xfId="0" applyFont="1" applyBorder="1" applyAlignment="1">
      <alignment horizontal="left"/>
    </xf>
    <xf numFmtId="0" fontId="14" fillId="0" borderId="16" xfId="0" applyFont="1" applyBorder="1" applyAlignment="1">
      <alignment horizontal="left"/>
    </xf>
    <xf numFmtId="0" fontId="33" fillId="0" borderId="0" xfId="0" applyFont="1" applyBorder="1" applyAlignment="1">
      <alignment horizontal="left"/>
    </xf>
    <xf numFmtId="0" fontId="33" fillId="0" borderId="16" xfId="0" applyFont="1" applyBorder="1" applyAlignment="1">
      <alignment horizontal="left"/>
    </xf>
    <xf numFmtId="0" fontId="14" fillId="0" borderId="3" xfId="0" applyFont="1" applyBorder="1" applyAlignment="1">
      <alignment horizontal="left"/>
    </xf>
    <xf numFmtId="0" fontId="14" fillId="0" borderId="2" xfId="0" applyFont="1"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32" xfId="0" applyBorder="1" applyAlignment="1">
      <alignment horizontal="left" vertical="top" shrinkToFit="1"/>
    </xf>
    <xf numFmtId="0" fontId="0" fillId="0" borderId="54" xfId="0" applyBorder="1" applyAlignment="1">
      <alignment horizontal="left" vertical="top" shrinkToFit="1"/>
    </xf>
    <xf numFmtId="0" fontId="0" fillId="0" borderId="49" xfId="0" applyBorder="1" applyAlignment="1">
      <alignment horizontal="left" vertical="top" wrapText="1" shrinkToFit="1"/>
    </xf>
    <xf numFmtId="0" fontId="0" fillId="0" borderId="50" xfId="0" applyBorder="1" applyAlignment="1">
      <alignment horizontal="left" vertical="top" wrapText="1" shrinkToFit="1"/>
    </xf>
    <xf numFmtId="0" fontId="0" fillId="0" borderId="58" xfId="0" applyBorder="1" applyAlignment="1">
      <alignment horizontal="center" vertical="top" wrapText="1"/>
    </xf>
    <xf numFmtId="0" fontId="0" fillId="0" borderId="12" xfId="0" applyBorder="1" applyAlignment="1">
      <alignment horizontal="center" vertical="top" wrapText="1"/>
    </xf>
    <xf numFmtId="0" fontId="0" fillId="0" borderId="31" xfId="0" applyBorder="1" applyAlignment="1">
      <alignment horizontal="center" vertical="top" wrapText="1"/>
    </xf>
    <xf numFmtId="0" fontId="0" fillId="0" borderId="55" xfId="0" applyBorder="1" applyAlignment="1">
      <alignment horizontal="left" vertical="top" shrinkToFit="1"/>
    </xf>
    <xf numFmtId="0" fontId="0" fillId="0" borderId="49" xfId="0" applyBorder="1" applyAlignment="1">
      <alignment horizontal="left" vertical="top" shrinkToFit="1"/>
    </xf>
    <xf numFmtId="0" fontId="0" fillId="0" borderId="57" xfId="0" applyBorder="1" applyAlignment="1">
      <alignment horizontal="left" vertical="top" shrinkToFit="1"/>
    </xf>
    <xf numFmtId="0" fontId="0" fillId="0" borderId="20" xfId="0" applyBorder="1" applyAlignment="1">
      <alignment horizontal="left" vertical="top"/>
    </xf>
    <xf numFmtId="0" fontId="0" fillId="0" borderId="36" xfId="0" applyBorder="1" applyAlignment="1">
      <alignment horizontal="left" vertical="top" shrinkToFit="1"/>
    </xf>
    <xf numFmtId="0" fontId="0" fillId="0" borderId="47" xfId="0" applyBorder="1" applyAlignment="1">
      <alignment horizontal="left" vertical="top" shrinkToFit="1"/>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0" fillId="0" borderId="4" xfId="0" applyBorder="1" applyAlignment="1">
      <alignment horizontal="left" vertical="top" shrinkToFit="1"/>
    </xf>
    <xf numFmtId="0" fontId="0" fillId="0" borderId="3" xfId="0" applyBorder="1" applyAlignment="1">
      <alignment horizontal="left" vertical="top" shrinkToFit="1"/>
    </xf>
    <xf numFmtId="0" fontId="0" fillId="0" borderId="59" xfId="0" applyBorder="1" applyAlignment="1">
      <alignment horizontal="left" vertical="top" shrinkToFit="1"/>
    </xf>
    <xf numFmtId="0" fontId="0" fillId="0" borderId="12" xfId="0" applyBorder="1" applyAlignment="1">
      <alignment horizontal="left" vertical="top" shrinkToFit="1"/>
    </xf>
    <xf numFmtId="0" fontId="0" fillId="0" borderId="31" xfId="0" applyBorder="1" applyAlignment="1">
      <alignment horizontal="left" vertical="top" shrinkToFit="1"/>
    </xf>
    <xf numFmtId="0" fontId="0" fillId="0" borderId="66" xfId="0" applyBorder="1" applyAlignment="1">
      <alignment horizontal="justify" vertical="justify" wrapText="1"/>
    </xf>
    <xf numFmtId="0" fontId="0" fillId="0" borderId="36" xfId="0" applyBorder="1" applyAlignment="1">
      <alignment horizontal="justify" vertical="justify" wrapText="1"/>
    </xf>
    <xf numFmtId="0" fontId="0" fillId="0" borderId="46" xfId="0" applyBorder="1" applyAlignment="1">
      <alignment horizontal="justify" vertical="justify" wrapText="1"/>
    </xf>
    <xf numFmtId="167" fontId="0" fillId="0" borderId="62" xfId="0" applyNumberFormat="1" applyBorder="1" applyAlignment="1">
      <alignment horizontal="left" vertical="center" shrinkToFit="1"/>
    </xf>
    <xf numFmtId="0" fontId="0" fillId="0" borderId="50" xfId="0" applyBorder="1" applyAlignment="1">
      <alignment horizontal="left" vertical="top" shrinkToFit="1"/>
    </xf>
    <xf numFmtId="0" fontId="0" fillId="0" borderId="9" xfId="0" applyBorder="1" applyAlignment="1">
      <alignment horizontal="left" vertical="top" shrinkToFit="1"/>
    </xf>
    <xf numFmtId="0" fontId="0" fillId="0" borderId="10" xfId="0" applyBorder="1" applyAlignment="1">
      <alignment horizontal="left" vertical="top" shrinkToFit="1"/>
    </xf>
    <xf numFmtId="0" fontId="0" fillId="0" borderId="11" xfId="0" applyBorder="1" applyAlignment="1">
      <alignment horizontal="left" vertical="top" shrinkToFit="1"/>
    </xf>
    <xf numFmtId="0" fontId="0" fillId="0" borderId="29" xfId="0" applyBorder="1" applyAlignment="1">
      <alignment horizontal="center" vertical="top" shrinkToFit="1"/>
    </xf>
    <xf numFmtId="0" fontId="0" fillId="0" borderId="49" xfId="0" applyBorder="1" applyAlignment="1">
      <alignment horizontal="center" vertical="top" shrinkToFit="1"/>
    </xf>
    <xf numFmtId="49" fontId="34" fillId="0" borderId="51"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49" fontId="34" fillId="0" borderId="52" xfId="0" applyNumberFormat="1"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6"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left" vertical="center"/>
    </xf>
    <xf numFmtId="0" fontId="13" fillId="0" borderId="19" xfId="0" applyFont="1" applyBorder="1" applyAlignment="1">
      <alignment horizontal="left" vertical="center"/>
    </xf>
    <xf numFmtId="0" fontId="13" fillId="0" borderId="1" xfId="0" applyFont="1" applyBorder="1" applyAlignment="1">
      <alignment horizontal="left" vertical="center"/>
    </xf>
    <xf numFmtId="0" fontId="0" fillId="0" borderId="58" xfId="0" applyBorder="1" applyAlignment="1">
      <alignment horizontal="left" vertical="top" shrinkToFit="1"/>
    </xf>
    <xf numFmtId="167" fontId="0" fillId="0" borderId="58" xfId="0" applyNumberFormat="1" applyBorder="1" applyAlignment="1">
      <alignment horizontal="center" vertical="top" shrinkToFit="1"/>
    </xf>
    <xf numFmtId="167" fontId="0" fillId="0" borderId="22" xfId="0" applyNumberFormat="1" applyBorder="1" applyAlignment="1">
      <alignment horizontal="center" vertical="top" shrinkToFit="1"/>
    </xf>
    <xf numFmtId="49" fontId="0" fillId="0" borderId="13" xfId="0" applyNumberFormat="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58" xfId="0" applyBorder="1" applyAlignment="1">
      <alignment horizontal="center" vertical="center" shrinkToFit="1"/>
    </xf>
    <xf numFmtId="0" fontId="0" fillId="0" borderId="22" xfId="0" applyBorder="1" applyAlignment="1">
      <alignment horizontal="center" vertical="center" shrinkToFit="1"/>
    </xf>
    <xf numFmtId="0" fontId="0" fillId="0" borderId="48" xfId="0" applyBorder="1" applyAlignment="1">
      <alignment horizontal="left" vertical="top"/>
    </xf>
    <xf numFmtId="0" fontId="0" fillId="0" borderId="22" xfId="0" applyBorder="1" applyAlignment="1">
      <alignment horizontal="left" vertical="top"/>
    </xf>
    <xf numFmtId="0" fontId="0" fillId="0" borderId="12" xfId="0" applyBorder="1" applyAlignment="1">
      <alignment horizontal="left" vertical="center" shrinkToFit="1"/>
    </xf>
    <xf numFmtId="0" fontId="0" fillId="0" borderId="31" xfId="0" applyBorder="1" applyAlignment="1">
      <alignment horizontal="left" vertical="center" shrinkToFit="1"/>
    </xf>
    <xf numFmtId="0" fontId="0" fillId="0" borderId="33" xfId="0" applyBorder="1" applyAlignment="1">
      <alignment horizontal="left" vertical="top" shrinkToFit="1"/>
    </xf>
    <xf numFmtId="0" fontId="0" fillId="0" borderId="9" xfId="0" applyBorder="1" applyAlignment="1">
      <alignment horizontal="justify" vertical="justify" wrapText="1"/>
    </xf>
    <xf numFmtId="0" fontId="0" fillId="0" borderId="10" xfId="0" applyBorder="1" applyAlignment="1">
      <alignment horizontal="justify" vertical="justify"/>
    </xf>
    <xf numFmtId="0" fontId="0" fillId="0" borderId="11" xfId="0" applyBorder="1" applyAlignment="1">
      <alignment horizontal="justify" vertical="justify"/>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46" xfId="0" applyBorder="1" applyAlignment="1">
      <alignment horizontal="center"/>
    </xf>
    <xf numFmtId="0" fontId="0" fillId="0" borderId="35" xfId="0" applyBorder="1" applyAlignment="1">
      <alignment horizontal="center" vertical="center"/>
    </xf>
    <xf numFmtId="0" fontId="0" fillId="0" borderId="43" xfId="0" applyBorder="1" applyAlignment="1">
      <alignment horizontal="center" vertical="center"/>
    </xf>
    <xf numFmtId="0" fontId="0" fillId="0" borderId="1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4" xfId="0" applyFont="1" applyBorder="1" applyAlignment="1">
      <alignment horizontal="justify" vertical="justify" wrapText="1"/>
    </xf>
    <xf numFmtId="0" fontId="0" fillId="0" borderId="36" xfId="0" applyFont="1" applyBorder="1" applyAlignment="1">
      <alignment horizontal="justify" vertical="justify" wrapText="1"/>
    </xf>
    <xf numFmtId="0" fontId="0" fillId="0" borderId="47" xfId="0" applyFont="1" applyBorder="1" applyAlignment="1">
      <alignment horizontal="justify" vertical="justify" wrapText="1"/>
    </xf>
    <xf numFmtId="0" fontId="0" fillId="0" borderId="48"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48" xfId="0" applyFont="1" applyBorder="1" applyAlignment="1">
      <alignment horizontal="justify" vertical="top" wrapText="1"/>
    </xf>
    <xf numFmtId="0" fontId="0" fillId="0" borderId="12" xfId="0" applyFont="1" applyBorder="1" applyAlignment="1">
      <alignment horizontal="justify" vertical="top" wrapText="1"/>
    </xf>
    <xf numFmtId="0" fontId="0" fillId="0" borderId="48" xfId="0" applyFont="1" applyBorder="1" applyAlignment="1">
      <alignment horizontal="justify" vertical="justify" wrapText="1"/>
    </xf>
    <xf numFmtId="0" fontId="0" fillId="0" borderId="12" xfId="0" applyFont="1" applyBorder="1" applyAlignment="1">
      <alignment horizontal="justify" vertical="justify" wrapText="1"/>
    </xf>
    <xf numFmtId="0" fontId="0" fillId="0" borderId="22" xfId="0" applyFont="1" applyBorder="1" applyAlignment="1">
      <alignment horizontal="justify" vertical="justify" wrapText="1"/>
    </xf>
    <xf numFmtId="0" fontId="0" fillId="0" borderId="48"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49" fontId="23" fillId="0" borderId="4" xfId="0" applyNumberFormat="1" applyFont="1" applyBorder="1" applyAlignment="1">
      <alignment horizontal="center" vertical="top" wrapText="1"/>
    </xf>
    <xf numFmtId="49" fontId="23" fillId="0" borderId="3" xfId="0" applyNumberFormat="1" applyFont="1" applyBorder="1" applyAlignment="1">
      <alignment horizontal="center" vertical="top" wrapText="1"/>
    </xf>
    <xf numFmtId="49" fontId="23" fillId="0" borderId="2" xfId="0" applyNumberFormat="1" applyFont="1" applyBorder="1" applyAlignment="1">
      <alignment horizontal="center" vertical="top" wrapText="1"/>
    </xf>
    <xf numFmtId="49" fontId="12" fillId="0" borderId="9" xfId="0" applyNumberFormat="1" applyFont="1" applyBorder="1" applyAlignment="1">
      <alignment horizontal="justify" vertical="center" wrapText="1"/>
    </xf>
    <xf numFmtId="49" fontId="12" fillId="0" borderId="10" xfId="0" applyNumberFormat="1" applyFont="1" applyBorder="1" applyAlignment="1">
      <alignment horizontal="justify" vertical="center" wrapText="1"/>
    </xf>
    <xf numFmtId="49" fontId="12" fillId="0" borderId="11" xfId="0" applyNumberFormat="1" applyFont="1" applyBorder="1" applyAlignment="1">
      <alignment horizontal="justify" vertical="center" wrapText="1"/>
    </xf>
    <xf numFmtId="0" fontId="0" fillId="0" borderId="29" xfId="0" applyFont="1" applyBorder="1" applyAlignment="1">
      <alignment horizontal="justify" vertical="top" wrapText="1"/>
    </xf>
    <xf numFmtId="0" fontId="0" fillId="0" borderId="49" xfId="0" applyFont="1" applyBorder="1" applyAlignment="1">
      <alignment horizontal="justify" vertical="top" wrapText="1"/>
    </xf>
    <xf numFmtId="0" fontId="0" fillId="0" borderId="50" xfId="0" applyFont="1" applyBorder="1" applyAlignment="1">
      <alignment horizontal="justify" vertical="top" wrapText="1"/>
    </xf>
    <xf numFmtId="0" fontId="0" fillId="0" borderId="22" xfId="0" applyFont="1" applyBorder="1" applyAlignment="1">
      <alignment horizontal="justify" vertical="top" wrapText="1"/>
    </xf>
    <xf numFmtId="0" fontId="20" fillId="0" borderId="0" xfId="0" applyFont="1" applyAlignment="1">
      <alignment horizontal="left" vertical="center"/>
    </xf>
    <xf numFmtId="0" fontId="34" fillId="5" borderId="9" xfId="0" applyFont="1" applyFill="1" applyBorder="1" applyAlignment="1">
      <alignment horizontal="center"/>
    </xf>
    <xf numFmtId="0" fontId="34" fillId="5" borderId="10" xfId="0" applyFont="1" applyFill="1" applyBorder="1" applyAlignment="1">
      <alignment horizontal="center"/>
    </xf>
    <xf numFmtId="0" fontId="34" fillId="5" borderId="11" xfId="0" applyFont="1" applyFill="1" applyBorder="1" applyAlignment="1">
      <alignment horizontal="center"/>
    </xf>
    <xf numFmtId="0" fontId="13" fillId="0" borderId="9" xfId="0" applyFont="1" applyBorder="1" applyAlignment="1">
      <alignment horizontal="left"/>
    </xf>
    <xf numFmtId="0" fontId="13" fillId="0" borderId="10" xfId="0" applyFont="1" applyBorder="1" applyAlignment="1">
      <alignment horizontal="left"/>
    </xf>
    <xf numFmtId="0" fontId="13" fillId="0" borderId="11" xfId="0" applyFont="1" applyBorder="1" applyAlignment="1">
      <alignment horizontal="left"/>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20" fillId="0" borderId="0" xfId="0" applyFont="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3" fillId="0" borderId="51" xfId="0" applyFont="1" applyBorder="1" applyAlignment="1">
      <alignment horizontal="center"/>
    </xf>
    <xf numFmtId="0" fontId="35" fillId="0" borderId="5" xfId="0" applyFont="1" applyBorder="1" applyAlignment="1">
      <alignment horizontal="center"/>
    </xf>
    <xf numFmtId="0" fontId="35" fillId="0" borderId="7" xfId="0" applyFont="1" applyBorder="1" applyAlignment="1">
      <alignment horizontal="center"/>
    </xf>
    <xf numFmtId="0" fontId="35"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9" fillId="0" borderId="0" xfId="0" applyFont="1" applyAlignment="1">
      <alignment horizontal="left" vertical="center"/>
    </xf>
    <xf numFmtId="0" fontId="27"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horizontal="left"/>
    </xf>
    <xf numFmtId="0" fontId="12" fillId="5" borderId="9" xfId="0" applyFont="1" applyFill="1" applyBorder="1" applyAlignment="1">
      <alignment horizontal="center"/>
    </xf>
    <xf numFmtId="0" fontId="12" fillId="5" borderId="10" xfId="0" applyFont="1" applyFill="1" applyBorder="1" applyAlignment="1">
      <alignment horizontal="center"/>
    </xf>
    <xf numFmtId="0" fontId="12" fillId="5" borderId="11" xfId="0" applyFont="1" applyFill="1" applyBorder="1" applyAlignment="1">
      <alignment horizontal="center"/>
    </xf>
    <xf numFmtId="0" fontId="35" fillId="0" borderId="9"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xf>
    <xf numFmtId="0" fontId="28" fillId="0" borderId="0" xfId="0" applyFont="1" applyAlignment="1">
      <alignment horizontal="left" vertical="top"/>
    </xf>
    <xf numFmtId="0" fontId="28" fillId="0" borderId="0" xfId="0" applyFont="1" applyAlignment="1">
      <alignment horizontal="left" vertical="top" wrapText="1"/>
    </xf>
    <xf numFmtId="0" fontId="28" fillId="0" borderId="0" xfId="0" applyFont="1" applyAlignment="1">
      <alignment horizontal="left" vertical="center"/>
    </xf>
    <xf numFmtId="0" fontId="51" fillId="0" borderId="0" xfId="0" applyFont="1" applyAlignment="1">
      <alignment horizontal="left" vertical="center" wrapText="1"/>
    </xf>
    <xf numFmtId="0" fontId="30" fillId="0" borderId="0" xfId="0" applyFont="1" applyAlignment="1">
      <alignment horizontal="justify" vertical="center"/>
    </xf>
    <xf numFmtId="0" fontId="30" fillId="0" borderId="0" xfId="0" applyFont="1" applyAlignment="1">
      <alignment horizontal="justify" vertical="top" wrapText="1"/>
    </xf>
    <xf numFmtId="0" fontId="28" fillId="0" borderId="0" xfId="0" applyFont="1" applyAlignment="1">
      <alignment horizontal="justify" vertical="top" wrapText="1"/>
    </xf>
    <xf numFmtId="0" fontId="30" fillId="0" borderId="0" xfId="0" applyFont="1" applyAlignment="1">
      <alignment horizontal="left" vertical="center"/>
    </xf>
    <xf numFmtId="49" fontId="51" fillId="0" borderId="0" xfId="0" applyNumberFormat="1" applyFont="1" applyAlignment="1">
      <alignment horizontal="justify" vertical="top"/>
    </xf>
    <xf numFmtId="0" fontId="0" fillId="0" borderId="18" xfId="0" applyBorder="1" applyAlignment="1">
      <alignment horizontal="center"/>
    </xf>
    <xf numFmtId="0" fontId="0" fillId="0" borderId="20" xfId="0" applyBorder="1" applyAlignment="1">
      <alignment horizontal="center"/>
    </xf>
    <xf numFmtId="0" fontId="13" fillId="0" borderId="20" xfId="0" applyFont="1" applyBorder="1" applyAlignment="1">
      <alignment horizontal="center"/>
    </xf>
    <xf numFmtId="0" fontId="34" fillId="5" borderId="19" xfId="0" applyFont="1" applyFill="1" applyBorder="1" applyAlignment="1">
      <alignment horizontal="center"/>
    </xf>
    <xf numFmtId="0" fontId="34" fillId="5" borderId="1" xfId="0" applyFont="1" applyFill="1" applyBorder="1" applyAlignment="1">
      <alignment horizontal="center"/>
    </xf>
    <xf numFmtId="0" fontId="5" fillId="0" borderId="0" xfId="0" applyFont="1" applyAlignment="1">
      <alignment horizontal="justify" vertical="top" wrapText="1"/>
    </xf>
    <xf numFmtId="0" fontId="20" fillId="0" borderId="0" xfId="0" applyFont="1" applyAlignment="1">
      <alignment horizontal="justify" vertical="top" wrapText="1"/>
    </xf>
    <xf numFmtId="0" fontId="28" fillId="0" borderId="0" xfId="0" applyFont="1" applyAlignment="1">
      <alignment horizontal="center" vertical="center"/>
    </xf>
    <xf numFmtId="0" fontId="34" fillId="5" borderId="20" xfId="0" applyFont="1" applyFill="1" applyBorder="1" applyAlignment="1">
      <alignment horizontal="center"/>
    </xf>
    <xf numFmtId="0" fontId="34" fillId="5" borderId="14" xfId="0" applyFont="1" applyFill="1" applyBorder="1" applyAlignment="1">
      <alignment horizontal="center"/>
    </xf>
    <xf numFmtId="0" fontId="13" fillId="0" borderId="14" xfId="0" applyFont="1" applyBorder="1" applyAlignment="1">
      <alignment horizontal="center"/>
    </xf>
    <xf numFmtId="0" fontId="36" fillId="5" borderId="17" xfId="0" applyFont="1" applyFill="1" applyBorder="1" applyAlignment="1">
      <alignment horizontal="center" vertical="center"/>
    </xf>
    <xf numFmtId="0" fontId="36" fillId="5" borderId="19" xfId="0" applyFont="1" applyFill="1" applyBorder="1" applyAlignment="1">
      <alignment horizontal="center" vertical="center"/>
    </xf>
    <xf numFmtId="0" fontId="36" fillId="5" borderId="18" xfId="0" applyFont="1" applyFill="1" applyBorder="1" applyAlignment="1">
      <alignment horizontal="center" vertical="center"/>
    </xf>
    <xf numFmtId="0" fontId="36" fillId="5" borderId="20" xfId="0" applyFont="1" applyFill="1" applyBorder="1" applyAlignment="1">
      <alignment horizontal="center" vertical="center"/>
    </xf>
    <xf numFmtId="0" fontId="13" fillId="0" borderId="56" xfId="0" applyFont="1" applyBorder="1" applyAlignment="1">
      <alignment horizontal="center"/>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13" fillId="5" borderId="56" xfId="0" applyFont="1" applyFill="1" applyBorder="1" applyAlignment="1">
      <alignment horizontal="center" vertical="center" wrapText="1"/>
    </xf>
    <xf numFmtId="0" fontId="13" fillId="5" borderId="19"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55" xfId="0" applyFont="1" applyFill="1" applyBorder="1" applyAlignment="1">
      <alignment horizontal="center" vertical="center"/>
    </xf>
    <xf numFmtId="0" fontId="13" fillId="5" borderId="49" xfId="0" applyFont="1" applyFill="1" applyBorder="1" applyAlignment="1">
      <alignment horizontal="center" vertical="center"/>
    </xf>
    <xf numFmtId="0" fontId="13" fillId="5" borderId="57" xfId="0" applyFont="1" applyFill="1" applyBorder="1" applyAlignment="1">
      <alignment horizontal="center" vertical="center"/>
    </xf>
    <xf numFmtId="0" fontId="0" fillId="0" borderId="63" xfId="0" applyBorder="1" applyAlignment="1">
      <alignment horizontal="center"/>
    </xf>
    <xf numFmtId="0" fontId="0" fillId="0" borderId="56" xfId="0" applyBorder="1" applyAlignment="1">
      <alignment horizontal="center"/>
    </xf>
    <xf numFmtId="0" fontId="13" fillId="0" borderId="15" xfId="0" applyFont="1" applyBorder="1" applyAlignment="1">
      <alignment horizontal="center"/>
    </xf>
    <xf numFmtId="0" fontId="13" fillId="0" borderId="30" xfId="0" applyFont="1" applyBorder="1" applyAlignment="1">
      <alignment horizontal="center"/>
    </xf>
    <xf numFmtId="0" fontId="12" fillId="0" borderId="18" xfId="0" applyFont="1" applyBorder="1" applyAlignment="1">
      <alignment horizontal="left"/>
    </xf>
    <xf numFmtId="0" fontId="12" fillId="0" borderId="20" xfId="0" applyFont="1" applyBorder="1" applyAlignment="1">
      <alignment horizontal="left"/>
    </xf>
    <xf numFmtId="0" fontId="12" fillId="0" borderId="61" xfId="0" applyFont="1" applyBorder="1" applyAlignment="1">
      <alignment horizontal="left"/>
    </xf>
    <xf numFmtId="0" fontId="12" fillId="0" borderId="62" xfId="0" applyFont="1" applyBorder="1" applyAlignment="1">
      <alignment horizontal="left"/>
    </xf>
    <xf numFmtId="0" fontId="13" fillId="0" borderId="62" xfId="0" applyFont="1" applyBorder="1" applyAlignment="1">
      <alignment horizontal="center"/>
    </xf>
    <xf numFmtId="0" fontId="13" fillId="0" borderId="58" xfId="0" applyFont="1" applyBorder="1" applyAlignment="1">
      <alignment horizontal="center"/>
    </xf>
    <xf numFmtId="0" fontId="13" fillId="0" borderId="12" xfId="0" applyFont="1" applyBorder="1" applyAlignment="1">
      <alignment horizontal="center"/>
    </xf>
    <xf numFmtId="0" fontId="13" fillId="0" borderId="31" xfId="0" applyFont="1" applyBorder="1" applyAlignment="1">
      <alignment horizontal="center"/>
    </xf>
    <xf numFmtId="0" fontId="13" fillId="0" borderId="53" xfId="0" applyFont="1" applyBorder="1" applyAlignment="1">
      <alignment horizontal="center"/>
    </xf>
    <xf numFmtId="0" fontId="13" fillId="0" borderId="32" xfId="0" applyFont="1" applyBorder="1" applyAlignment="1">
      <alignment horizontal="center"/>
    </xf>
    <xf numFmtId="0" fontId="13" fillId="0" borderId="54" xfId="0" applyFont="1" applyBorder="1" applyAlignment="1">
      <alignment horizontal="center"/>
    </xf>
    <xf numFmtId="0" fontId="13" fillId="0" borderId="55" xfId="0" applyFont="1" applyBorder="1" applyAlignment="1">
      <alignment horizontal="center"/>
    </xf>
    <xf numFmtId="0" fontId="13" fillId="0" borderId="49" xfId="0" applyFont="1" applyBorder="1" applyAlignment="1">
      <alignment horizontal="center"/>
    </xf>
    <xf numFmtId="0" fontId="13" fillId="0" borderId="57" xfId="0" applyFont="1" applyBorder="1" applyAlignment="1">
      <alignment horizontal="center"/>
    </xf>
    <xf numFmtId="0" fontId="0" fillId="0" borderId="0" xfId="0" applyAlignment="1">
      <alignment horizontal="justify" vertical="top" wrapText="1"/>
    </xf>
    <xf numFmtId="0" fontId="30" fillId="0" borderId="0" xfId="0" applyFont="1" applyAlignment="1">
      <alignment horizontal="justify" vertical="center" wrapText="1"/>
    </xf>
    <xf numFmtId="0" fontId="12" fillId="5" borderId="28" xfId="0" applyFont="1" applyFill="1" applyBorder="1" applyAlignment="1">
      <alignment horizontal="center"/>
    </xf>
    <xf numFmtId="0" fontId="12" fillId="5" borderId="60" xfId="0" applyFont="1" applyFill="1" applyBorder="1" applyAlignment="1">
      <alignment horizontal="center"/>
    </xf>
    <xf numFmtId="0" fontId="13" fillId="0" borderId="60" xfId="0" applyFont="1" applyBorder="1" applyAlignment="1">
      <alignment horizontal="center"/>
    </xf>
    <xf numFmtId="0" fontId="12" fillId="0" borderId="27" xfId="0" applyFont="1" applyBorder="1" applyAlignment="1">
      <alignment horizontal="left"/>
    </xf>
    <xf numFmtId="0" fontId="12" fillId="0" borderId="30" xfId="0" applyFont="1" applyBorder="1" applyAlignment="1">
      <alignment horizontal="left"/>
    </xf>
    <xf numFmtId="0" fontId="16" fillId="19" borderId="5" xfId="0" applyFont="1" applyFill="1" applyBorder="1" applyAlignment="1" applyProtection="1">
      <alignment horizontal="center" vertical="center"/>
      <protection hidden="1"/>
    </xf>
    <xf numFmtId="0" fontId="16" fillId="19" borderId="7" xfId="0" applyFont="1" applyFill="1" applyBorder="1" applyAlignment="1" applyProtection="1">
      <alignment horizontal="center" vertical="center"/>
      <protection hidden="1"/>
    </xf>
    <xf numFmtId="0" fontId="16" fillId="19" borderId="8" xfId="0" applyFont="1" applyFill="1" applyBorder="1" applyAlignment="1" applyProtection="1">
      <alignment horizontal="center" vertical="center"/>
      <protection hidden="1"/>
    </xf>
    <xf numFmtId="49" fontId="40" fillId="3" borderId="5" xfId="0" applyNumberFormat="1" applyFont="1" applyFill="1" applyBorder="1" applyAlignment="1" applyProtection="1">
      <alignment horizontal="justify" vertical="top" wrapText="1"/>
      <protection hidden="1"/>
    </xf>
    <xf numFmtId="49" fontId="40" fillId="3" borderId="7" xfId="0" applyNumberFormat="1" applyFont="1" applyFill="1" applyBorder="1" applyAlignment="1" applyProtection="1">
      <alignment horizontal="justify" vertical="top" wrapText="1"/>
      <protection hidden="1"/>
    </xf>
    <xf numFmtId="49" fontId="40" fillId="3" borderId="8" xfId="0" applyNumberFormat="1" applyFont="1" applyFill="1" applyBorder="1" applyAlignment="1" applyProtection="1">
      <alignment horizontal="justify" vertical="top" wrapText="1"/>
      <protection hidden="1"/>
    </xf>
    <xf numFmtId="49" fontId="40" fillId="3" borderId="4" xfId="0" applyNumberFormat="1" applyFont="1" applyFill="1" applyBorder="1" applyAlignment="1" applyProtection="1">
      <alignment horizontal="justify" vertical="top" wrapText="1"/>
      <protection hidden="1"/>
    </xf>
    <xf numFmtId="49" fontId="40" fillId="3" borderId="3" xfId="0" applyNumberFormat="1" applyFont="1" applyFill="1" applyBorder="1" applyAlignment="1" applyProtection="1">
      <alignment horizontal="justify" vertical="top" wrapText="1"/>
      <protection hidden="1"/>
    </xf>
    <xf numFmtId="49" fontId="40" fillId="3" borderId="2" xfId="0" applyNumberFormat="1" applyFont="1" applyFill="1" applyBorder="1" applyAlignment="1" applyProtection="1">
      <alignment horizontal="justify" vertical="top" wrapText="1"/>
      <protection hidden="1"/>
    </xf>
    <xf numFmtId="0" fontId="13" fillId="3" borderId="5" xfId="0" applyFont="1" applyFill="1" applyBorder="1" applyAlignment="1" applyProtection="1">
      <alignment horizontal="center"/>
      <protection hidden="1"/>
    </xf>
    <xf numFmtId="0" fontId="13" fillId="3" borderId="7" xfId="0" applyFont="1" applyFill="1" applyBorder="1" applyAlignment="1" applyProtection="1">
      <alignment horizontal="center"/>
      <protection hidden="1"/>
    </xf>
    <xf numFmtId="0" fontId="13" fillId="3" borderId="8" xfId="0" applyFont="1" applyFill="1" applyBorder="1" applyAlignment="1" applyProtection="1">
      <alignment horizontal="center"/>
      <protection hidden="1"/>
    </xf>
    <xf numFmtId="0" fontId="24" fillId="3" borderId="0" xfId="0" applyFont="1" applyFill="1" applyBorder="1" applyAlignment="1" applyProtection="1">
      <alignment horizontal="left" shrinkToFit="1"/>
      <protection hidden="1"/>
    </xf>
    <xf numFmtId="0" fontId="24" fillId="3" borderId="3" xfId="0" applyFont="1" applyFill="1" applyBorder="1" applyAlignment="1" applyProtection="1">
      <alignment horizontal="left" shrinkToFit="1"/>
      <protection hidden="1"/>
    </xf>
    <xf numFmtId="0" fontId="13" fillId="3" borderId="6" xfId="0"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0" fontId="12" fillId="3" borderId="5"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25" fillId="5" borderId="44" xfId="0" applyFont="1" applyFill="1" applyBorder="1" applyAlignment="1" applyProtection="1">
      <alignment horizontal="center" vertical="center"/>
      <protection hidden="1"/>
    </xf>
    <xf numFmtId="0" fontId="25" fillId="5" borderId="67" xfId="0" applyFont="1" applyFill="1" applyBorder="1" applyAlignment="1" applyProtection="1">
      <alignment horizontal="center" vertical="center"/>
      <protection hidden="1"/>
    </xf>
    <xf numFmtId="0" fontId="25" fillId="5" borderId="9" xfId="0" applyFont="1" applyFill="1" applyBorder="1" applyAlignment="1" applyProtection="1">
      <alignment horizontal="right"/>
      <protection hidden="1"/>
    </xf>
    <xf numFmtId="0" fontId="25" fillId="5" borderId="10" xfId="0" applyFont="1" applyFill="1" applyBorder="1" applyAlignment="1" applyProtection="1">
      <alignment horizontal="right"/>
      <protection hidden="1"/>
    </xf>
    <xf numFmtId="0" fontId="25" fillId="5" borderId="11" xfId="0" applyFont="1" applyFill="1" applyBorder="1" applyAlignment="1" applyProtection="1">
      <alignment horizontal="right"/>
      <protection hidden="1"/>
    </xf>
    <xf numFmtId="0" fontId="23" fillId="3" borderId="9" xfId="0" applyFont="1" applyFill="1" applyBorder="1" applyAlignment="1" applyProtection="1">
      <alignment horizontal="center"/>
      <protection hidden="1"/>
    </xf>
    <xf numFmtId="0" fontId="23" fillId="3" borderId="11" xfId="0" applyFont="1" applyFill="1" applyBorder="1" applyAlignment="1" applyProtection="1">
      <alignment horizontal="center"/>
      <protection hidden="1"/>
    </xf>
    <xf numFmtId="0" fontId="24" fillId="3" borderId="68" xfId="0" applyFont="1" applyFill="1" applyBorder="1" applyAlignment="1" applyProtection="1">
      <alignment horizontal="center"/>
      <protection locked="0"/>
    </xf>
    <xf numFmtId="0" fontId="24" fillId="3" borderId="69" xfId="0" applyFont="1" applyFill="1" applyBorder="1" applyAlignment="1" applyProtection="1">
      <alignment horizontal="center"/>
      <protection locked="0"/>
    </xf>
    <xf numFmtId="0" fontId="25" fillId="5" borderId="5" xfId="0" applyFont="1" applyFill="1" applyBorder="1" applyAlignment="1" applyProtection="1">
      <alignment horizontal="center" vertical="center"/>
      <protection hidden="1"/>
    </xf>
    <xf numFmtId="0" fontId="25" fillId="5" borderId="6" xfId="0" applyFont="1" applyFill="1" applyBorder="1" applyAlignment="1" applyProtection="1">
      <alignment horizontal="center" vertical="center"/>
      <protection hidden="1"/>
    </xf>
    <xf numFmtId="49" fontId="13" fillId="5" borderId="10" xfId="0" applyNumberFormat="1" applyFont="1" applyFill="1" applyBorder="1" applyAlignment="1" applyProtection="1">
      <alignment horizontal="center" vertical="center" shrinkToFit="1"/>
      <protection hidden="1"/>
    </xf>
    <xf numFmtId="49" fontId="13" fillId="5" borderId="11" xfId="0" applyNumberFormat="1" applyFont="1" applyFill="1" applyBorder="1" applyAlignment="1" applyProtection="1">
      <alignment horizontal="center" vertical="center" shrinkToFit="1"/>
      <protection hidden="1"/>
    </xf>
    <xf numFmtId="0" fontId="10" fillId="19" borderId="5" xfId="0" applyFont="1" applyFill="1" applyBorder="1" applyAlignment="1" applyProtection="1">
      <alignment horizontal="center" vertical="center"/>
      <protection hidden="1"/>
    </xf>
    <xf numFmtId="0" fontId="10" fillId="19" borderId="7" xfId="0" applyFont="1" applyFill="1" applyBorder="1" applyAlignment="1" applyProtection="1">
      <alignment horizontal="center" vertical="center"/>
      <protection hidden="1"/>
    </xf>
    <xf numFmtId="0" fontId="10" fillId="19" borderId="10" xfId="0" applyFont="1" applyFill="1" applyBorder="1" applyAlignment="1" applyProtection="1">
      <alignment horizontal="center" vertical="center"/>
      <protection hidden="1"/>
    </xf>
    <xf numFmtId="0" fontId="10" fillId="19" borderId="11"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38" fillId="5" borderId="5"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2" xfId="0" applyFont="1" applyFill="1" applyBorder="1" applyAlignment="1" applyProtection="1">
      <alignment horizontal="center" vertical="center"/>
      <protection hidden="1"/>
    </xf>
    <xf numFmtId="0" fontId="13" fillId="5" borderId="9" xfId="0" applyFont="1" applyFill="1" applyBorder="1" applyAlignment="1" applyProtection="1">
      <alignment horizontal="right"/>
      <protection hidden="1"/>
    </xf>
    <xf numFmtId="0" fontId="13" fillId="5" borderId="10" xfId="0" applyFont="1" applyFill="1" applyBorder="1" applyAlignment="1" applyProtection="1">
      <alignment horizontal="right"/>
      <protection hidden="1"/>
    </xf>
    <xf numFmtId="0" fontId="12" fillId="5" borderId="7"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6" fillId="19" borderId="5" xfId="0" applyFont="1" applyFill="1" applyBorder="1" applyAlignment="1" applyProtection="1">
      <alignment horizontal="center" vertical="top"/>
      <protection hidden="1"/>
    </xf>
    <xf numFmtId="0" fontId="16" fillId="19" borderId="7" xfId="0" applyFont="1" applyFill="1" applyBorder="1" applyAlignment="1" applyProtection="1">
      <alignment horizontal="center" vertical="top"/>
      <protection hidden="1"/>
    </xf>
    <xf numFmtId="0" fontId="16" fillId="19" borderId="8" xfId="0" applyFont="1" applyFill="1" applyBorder="1" applyAlignment="1" applyProtection="1">
      <alignment horizontal="center" vertical="top"/>
      <protection hidden="1"/>
    </xf>
    <xf numFmtId="0" fontId="16" fillId="19" borderId="6" xfId="0" applyFont="1" applyFill="1" applyBorder="1" applyAlignment="1" applyProtection="1">
      <alignment horizontal="center" vertical="top"/>
      <protection hidden="1"/>
    </xf>
    <xf numFmtId="0" fontId="16" fillId="19" borderId="0" xfId="0" applyFont="1" applyFill="1" applyBorder="1" applyAlignment="1" applyProtection="1">
      <alignment horizontal="center" vertical="top"/>
      <protection hidden="1"/>
    </xf>
    <xf numFmtId="0" fontId="16" fillId="19" borderId="16" xfId="0" applyFont="1" applyFill="1" applyBorder="1" applyAlignment="1" applyProtection="1">
      <alignment horizontal="center" vertical="top"/>
      <protection hidden="1"/>
    </xf>
    <xf numFmtId="0" fontId="16" fillId="19" borderId="4" xfId="0" applyFont="1" applyFill="1" applyBorder="1" applyAlignment="1" applyProtection="1">
      <alignment horizontal="center" vertical="top"/>
      <protection hidden="1"/>
    </xf>
    <xf numFmtId="0" fontId="16" fillId="19" borderId="3" xfId="0" applyFont="1" applyFill="1" applyBorder="1" applyAlignment="1" applyProtection="1">
      <alignment horizontal="center" vertical="top"/>
      <protection hidden="1"/>
    </xf>
    <xf numFmtId="0" fontId="16" fillId="19" borderId="2" xfId="0" applyFont="1" applyFill="1" applyBorder="1" applyAlignment="1" applyProtection="1">
      <alignment horizontal="center" vertical="top"/>
      <protection hidden="1"/>
    </xf>
    <xf numFmtId="0" fontId="37" fillId="19" borderId="9" xfId="0" applyFont="1" applyFill="1" applyBorder="1" applyAlignment="1" applyProtection="1">
      <alignment horizontal="center" vertical="center"/>
      <protection hidden="1"/>
    </xf>
    <xf numFmtId="0" fontId="37" fillId="19" borderId="10" xfId="0" applyFont="1" applyFill="1" applyBorder="1" applyAlignment="1" applyProtection="1">
      <alignment horizontal="center" vertical="center"/>
      <protection hidden="1"/>
    </xf>
    <xf numFmtId="0" fontId="37" fillId="19" borderId="11" xfId="0" applyFont="1" applyFill="1" applyBorder="1" applyAlignment="1" applyProtection="1">
      <alignment horizontal="center" vertical="center"/>
      <protection hidden="1"/>
    </xf>
    <xf numFmtId="0" fontId="13" fillId="5" borderId="10" xfId="0" applyFont="1" applyFill="1" applyBorder="1" applyAlignment="1" applyProtection="1">
      <alignment horizontal="left" vertical="center" shrinkToFit="1"/>
      <protection hidden="1"/>
    </xf>
    <xf numFmtId="0" fontId="13" fillId="5" borderId="11" xfId="0" applyFont="1" applyFill="1" applyBorder="1" applyAlignment="1" applyProtection="1">
      <alignment horizontal="left" vertical="center" shrinkToFit="1"/>
      <protection hidden="1"/>
    </xf>
    <xf numFmtId="0" fontId="41" fillId="18" borderId="9" xfId="0" applyFont="1" applyFill="1" applyBorder="1" applyAlignment="1" applyProtection="1">
      <alignment horizontal="center" vertical="center"/>
      <protection hidden="1"/>
    </xf>
    <xf numFmtId="0" fontId="41" fillId="18" borderId="10" xfId="0" applyFont="1" applyFill="1" applyBorder="1" applyAlignment="1" applyProtection="1">
      <alignment horizontal="center" vertical="center"/>
      <protection hidden="1"/>
    </xf>
    <xf numFmtId="168" fontId="23" fillId="3" borderId="9" xfId="0" applyNumberFormat="1" applyFont="1" applyFill="1" applyBorder="1" applyAlignment="1" applyProtection="1">
      <alignment horizontal="center" shrinkToFit="1"/>
      <protection hidden="1"/>
    </xf>
    <xf numFmtId="168" fontId="23" fillId="3" borderId="11" xfId="0" applyNumberFormat="1" applyFont="1" applyFill="1" applyBorder="1" applyAlignment="1" applyProtection="1">
      <alignment horizontal="center" shrinkToFit="1"/>
      <protection hidden="1"/>
    </xf>
    <xf numFmtId="0" fontId="16" fillId="19" borderId="10" xfId="0" applyFont="1" applyFill="1" applyBorder="1" applyAlignment="1" applyProtection="1">
      <alignment horizontal="center" vertical="center"/>
      <protection hidden="1"/>
    </xf>
    <xf numFmtId="0" fontId="16" fillId="19" borderId="11" xfId="0" applyFont="1" applyFill="1" applyBorder="1" applyAlignment="1" applyProtection="1">
      <alignment horizontal="center" vertical="center"/>
      <protection hidden="1"/>
    </xf>
    <xf numFmtId="0" fontId="10" fillId="19" borderId="4" xfId="0" applyFont="1" applyFill="1" applyBorder="1" applyAlignment="1" applyProtection="1">
      <alignment horizontal="center" vertical="center"/>
      <protection hidden="1"/>
    </xf>
    <xf numFmtId="0" fontId="10" fillId="19" borderId="3" xfId="0" applyFont="1" applyFill="1" applyBorder="1" applyAlignment="1" applyProtection="1">
      <alignment horizontal="center" vertical="center"/>
      <protection hidden="1"/>
    </xf>
    <xf numFmtId="0" fontId="10" fillId="19" borderId="2" xfId="0" applyFont="1" applyFill="1" applyBorder="1" applyAlignment="1" applyProtection="1">
      <alignment horizontal="center" vertical="center"/>
      <protection hidden="1"/>
    </xf>
    <xf numFmtId="0" fontId="41" fillId="6" borderId="20" xfId="0" applyFont="1" applyFill="1" applyBorder="1" applyAlignment="1" applyProtection="1">
      <alignment horizontal="right"/>
      <protection hidden="1"/>
    </xf>
    <xf numFmtId="0" fontId="41" fillId="18" borderId="20" xfId="0" applyFont="1" applyFill="1" applyBorder="1" applyAlignment="1" applyProtection="1">
      <alignment horizontal="right"/>
      <protection hidden="1"/>
    </xf>
    <xf numFmtId="0" fontId="41" fillId="5" borderId="58" xfId="0" applyFont="1" applyFill="1" applyBorder="1" applyAlignment="1" applyProtection="1">
      <alignment horizontal="center"/>
      <protection hidden="1"/>
    </xf>
    <xf numFmtId="0" fontId="41" fillId="5" borderId="22" xfId="0" applyFont="1" applyFill="1" applyBorder="1" applyAlignment="1" applyProtection="1">
      <alignment horizontal="center"/>
      <protection hidden="1"/>
    </xf>
    <xf numFmtId="0" fontId="41" fillId="5" borderId="64" xfId="0" applyFont="1" applyFill="1" applyBorder="1" applyAlignment="1" applyProtection="1">
      <alignment horizontal="center" vertical="center"/>
      <protection hidden="1"/>
    </xf>
    <xf numFmtId="0" fontId="41" fillId="5" borderId="35" xfId="0" applyFont="1" applyFill="1" applyBorder="1" applyAlignment="1" applyProtection="1">
      <alignment horizontal="center" vertical="center"/>
      <protection hidden="1"/>
    </xf>
    <xf numFmtId="0" fontId="41" fillId="5" borderId="65" xfId="0" applyFont="1" applyFill="1" applyBorder="1" applyAlignment="1" applyProtection="1">
      <alignment horizontal="center" vertical="center"/>
      <protection hidden="1"/>
    </xf>
    <xf numFmtId="0" fontId="41" fillId="5" borderId="0" xfId="0" applyFont="1" applyFill="1" applyBorder="1" applyAlignment="1" applyProtection="1">
      <alignment horizontal="center" vertical="center"/>
      <protection hidden="1"/>
    </xf>
    <xf numFmtId="0" fontId="41" fillId="5" borderId="66" xfId="0" applyFont="1" applyFill="1" applyBorder="1" applyAlignment="1" applyProtection="1">
      <alignment horizontal="center" vertical="center"/>
      <protection hidden="1"/>
    </xf>
    <xf numFmtId="0" fontId="41" fillId="5" borderId="36" xfId="0" applyFont="1" applyFill="1" applyBorder="1" applyAlignment="1" applyProtection="1">
      <alignment horizontal="center" vertical="center"/>
      <protection hidden="1"/>
    </xf>
    <xf numFmtId="0" fontId="3" fillId="0" borderId="36" xfId="3" applyFont="1" applyFill="1" applyBorder="1" applyAlignment="1">
      <alignment horizontal="center"/>
    </xf>
  </cellXfs>
  <cellStyles count="6">
    <cellStyle name="Hyperlink" xfId="1" builtinId="8"/>
    <cellStyle name="Moeda" xfId="2" builtinId="4"/>
    <cellStyle name="Normal" xfId="0" builtinId="0"/>
    <cellStyle name="Normal_censo96_1" xfId="3"/>
    <cellStyle name="Porcentagem" xfId="4" builtinId="5"/>
    <cellStyle name="Separador de milhares"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DADOS_CADASTRAIS!A1"/><Relationship Id="rId2" Type="http://schemas.openxmlformats.org/officeDocument/2006/relationships/hyperlink" Target="#ENTRADA!A1"/><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hyperlink" Target="#ENTRADA!A1"/><Relationship Id="rId4" Type="http://schemas.openxmlformats.org/officeDocument/2006/relationships/hyperlink" Target="#PRES_CONTAS!A1"/></Relationships>
</file>

<file path=xl/drawings/_rels/drawing3.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MENU!A1"/><Relationship Id="rId1" Type="http://schemas.openxmlformats.org/officeDocument/2006/relationships/image" Target="../media/image1.png"/><Relationship Id="rId5" Type="http://schemas.openxmlformats.org/officeDocument/2006/relationships/hyperlink" Target="#MENU!A1"/><Relationship Id="rId4"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ENTRADA!A1"/><Relationship Id="rId1" Type="http://schemas.openxmlformats.org/officeDocument/2006/relationships/hyperlink" Target="http://www.stds.rs.gov.br/upload/1314745720_Ement&#225;rio%20-%20Port%20STN%20448-2002.pdf"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MENU!A1"/><Relationship Id="rId1" Type="http://schemas.openxmlformats.org/officeDocument/2006/relationships/hyperlink" Target="#MENU!A1"/><Relationship Id="rId6" Type="http://schemas.openxmlformats.org/officeDocument/2006/relationships/hyperlink" Target="#MENU!A1"/><Relationship Id="rId5" Type="http://schemas.openxmlformats.org/officeDocument/2006/relationships/hyperlink" Target="#MENU!A1"/><Relationship Id="rId4" Type="http://schemas.openxmlformats.org/officeDocument/2006/relationships/hyperlink" Target="#MENU!A1"/></Relationships>
</file>

<file path=xl/drawings/_rels/drawing6.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MENU!A1"/><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38100</xdr:rowOff>
    </xdr:from>
    <xdr:to>
      <xdr:col>2</xdr:col>
      <xdr:colOff>352425</xdr:colOff>
      <xdr:row>6</xdr:row>
      <xdr:rowOff>180975</xdr:rowOff>
    </xdr:to>
    <xdr:pic>
      <xdr:nvPicPr>
        <xdr:cNvPr id="1916" name="Picture 4">
          <a:extLst>
            <a:ext uri="{FF2B5EF4-FFF2-40B4-BE49-F238E27FC236}">
              <a16:creationId xmlns="" xmlns:a16="http://schemas.microsoft.com/office/drawing/2014/main" id="{0C5EFDE7-5473-4926-989B-92D5D2C753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90525" y="228600"/>
          <a:ext cx="962025" cy="1400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47626</xdr:colOff>
      <xdr:row>16</xdr:row>
      <xdr:rowOff>0</xdr:rowOff>
    </xdr:from>
    <xdr:to>
      <xdr:col>14</xdr:col>
      <xdr:colOff>114412</xdr:colOff>
      <xdr:row>19</xdr:row>
      <xdr:rowOff>129399</xdr:rowOff>
    </xdr:to>
    <xdr:sp macro="" textlink="">
      <xdr:nvSpPr>
        <xdr:cNvPr id="6" name="Seta para a direita 5">
          <a:hlinkClick xmlns:r="http://schemas.openxmlformats.org/officeDocument/2006/relationships" r:id="rId2"/>
          <a:extLst>
            <a:ext uri="{FF2B5EF4-FFF2-40B4-BE49-F238E27FC236}">
              <a16:creationId xmlns="" xmlns:a16="http://schemas.microsoft.com/office/drawing/2014/main" id="{C4AD50FE-C60C-4CE4-A732-DFF6D2DF4F92}"/>
            </a:ext>
          </a:extLst>
        </xdr:cNvPr>
        <xdr:cNvSpPr/>
      </xdr:nvSpPr>
      <xdr:spPr>
        <a:xfrm>
          <a:off x="7162801" y="3781425"/>
          <a:ext cx="1266824" cy="685801"/>
        </a:xfrm>
        <a:prstGeom prst="righ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pt-BR" sz="1600" b="1">
              <a:solidFill>
                <a:sysClr val="windowText" lastClr="000000"/>
              </a:solidFill>
              <a:effectLst/>
              <a:latin typeface="+mn-lt"/>
              <a:ea typeface="+mn-ea"/>
              <a:cs typeface="+mn-cs"/>
            </a:rPr>
            <a:t>Prosseguir</a:t>
          </a:r>
        </a:p>
        <a:p>
          <a:pPr algn="ctr"/>
          <a:endParaRPr lang="pt-BR" sz="1600" b="1">
            <a:solidFill>
              <a:schemeClr val="bg1"/>
            </a:solidFill>
          </a:endParaRPr>
        </a:p>
      </xdr:txBody>
    </xdr:sp>
    <xdr:clientData/>
  </xdr:twoCellAnchor>
  <xdr:twoCellAnchor editAs="oneCell">
    <xdr:from>
      <xdr:col>0</xdr:col>
      <xdr:colOff>249555</xdr:colOff>
      <xdr:row>20</xdr:row>
      <xdr:rowOff>49530</xdr:rowOff>
    </xdr:from>
    <xdr:to>
      <xdr:col>13</xdr:col>
      <xdr:colOff>312724</xdr:colOff>
      <xdr:row>25</xdr:row>
      <xdr:rowOff>36896</xdr:rowOff>
    </xdr:to>
    <xdr:sp macro="" textlink="">
      <xdr:nvSpPr>
        <xdr:cNvPr id="1140" name="CaixaDeTexto 9">
          <a:extLst>
            <a:ext uri="{FF2B5EF4-FFF2-40B4-BE49-F238E27FC236}">
              <a16:creationId xmlns="" xmlns:a16="http://schemas.microsoft.com/office/drawing/2014/main" id="{DA36350B-2B10-4682-A5FB-3A6B08CE039E}"/>
            </a:ext>
          </a:extLst>
        </xdr:cNvPr>
        <xdr:cNvSpPr txBox="1">
          <a:spLocks noChangeArrowheads="1"/>
        </xdr:cNvSpPr>
      </xdr:nvSpPr>
      <xdr:spPr bwMode="auto">
        <a:xfrm>
          <a:off x="247650" y="4600575"/>
          <a:ext cx="7724775" cy="971550"/>
        </a:xfrm>
        <a:prstGeom prst="rect">
          <a:avLst/>
        </a:prstGeom>
        <a:noFill/>
        <a:ln>
          <a:noFill/>
        </a:ln>
      </xdr:spPr>
      <xdr:txBody>
        <a:bodyPr vertOverflow="clip" wrap="square" lIns="36576" tIns="22860" rIns="36576" bIns="22860" anchor="ctr" upright="1"/>
        <a:lstStyle/>
        <a:p>
          <a:pPr algn="ctr" rtl="0">
            <a:defRPr sz="1000"/>
          </a:pPr>
          <a:r>
            <a:rPr lang="pt-BR" sz="1200" b="0" i="0" u="none" strike="noStrike" baseline="0">
              <a:solidFill>
                <a:srgbClr val="FFFFFF"/>
              </a:solidFill>
              <a:latin typeface="Arial"/>
              <a:cs typeface="Arial"/>
            </a:rPr>
            <a:t>Avenida Borges de Medeiros, nº 1501, 8º andar Centro, Porto Alegre - RS. CEP: 90119900</a:t>
          </a:r>
        </a:p>
        <a:p>
          <a:pPr algn="ctr" rtl="0">
            <a:defRPr sz="1000"/>
          </a:pPr>
          <a:r>
            <a:rPr lang="pt-BR" sz="1200" b="0" i="0" u="none" strike="noStrike" baseline="0">
              <a:solidFill>
                <a:srgbClr val="FFFFFF"/>
              </a:solidFill>
              <a:latin typeface="Arial"/>
              <a:cs typeface="Arial"/>
            </a:rPr>
            <a:t>Horário de atendimento: das 8h30 min às 12h e das 13h30min às 18h de segunda à sexta.</a:t>
          </a:r>
        </a:p>
        <a:p>
          <a:pPr algn="ctr" rtl="0">
            <a:defRPr sz="1000"/>
          </a:pPr>
          <a:r>
            <a:rPr lang="pt-BR" sz="1200" b="0" i="0" u="none" strike="noStrike" baseline="0">
              <a:solidFill>
                <a:srgbClr val="FFFFFF"/>
              </a:solidFill>
              <a:latin typeface="Arial"/>
              <a:cs typeface="Arial"/>
            </a:rPr>
            <a:t>Fone: (51) 3288-6470     (51) 3288-6545         (51)3288-6455 </a:t>
          </a:r>
        </a:p>
        <a:p>
          <a:pPr algn="ctr" rtl="0">
            <a:defRPr sz="1000"/>
          </a:pPr>
          <a:r>
            <a:rPr lang="pt-BR" sz="1200" b="0" i="0" u="none" strike="noStrike" baseline="0">
              <a:solidFill>
                <a:srgbClr val="FFFFFF"/>
              </a:solidFill>
              <a:latin typeface="Arial"/>
              <a:cs typeface="Arial"/>
            </a:rPr>
            <a:t>e-mail: adesao-feas@stas.rs.gov.br      http://www.sicdhas.rs.gov.br/</a:t>
          </a:r>
          <a:endParaRPr lang="pt-BR" sz="800" b="0" i="0" u="none" strike="noStrike" baseline="0">
            <a:solidFill>
              <a:srgbClr val="FFFFFF"/>
            </a:solidFill>
            <a:latin typeface="Calibri"/>
            <a:cs typeface="Calibri"/>
          </a:endParaRPr>
        </a:p>
        <a:p>
          <a:pPr algn="ctr" rtl="0">
            <a:defRPr sz="1000"/>
          </a:pPr>
          <a:endParaRPr lang="pt-BR" sz="800" b="0" i="0" u="none" strike="noStrike" baseline="0">
            <a:solidFill>
              <a:srgbClr val="FFFFFF"/>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0</xdr:row>
      <xdr:rowOff>171450</xdr:rowOff>
    </xdr:from>
    <xdr:to>
      <xdr:col>2</xdr:col>
      <xdr:colOff>247650</xdr:colOff>
      <xdr:row>5</xdr:row>
      <xdr:rowOff>47625</xdr:rowOff>
    </xdr:to>
    <xdr:pic>
      <xdr:nvPicPr>
        <xdr:cNvPr id="22584" name="Picture 4">
          <a:extLst>
            <a:ext uri="{FF2B5EF4-FFF2-40B4-BE49-F238E27FC236}">
              <a16:creationId xmlns="" xmlns:a16="http://schemas.microsoft.com/office/drawing/2014/main" id="{141DE397-BB85-4747-916E-DC87914733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28625" y="171450"/>
          <a:ext cx="781050" cy="1133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11</xdr:col>
      <xdr:colOff>221146</xdr:colOff>
      <xdr:row>17</xdr:row>
      <xdr:rowOff>36276</xdr:rowOff>
    </xdr:from>
    <xdr:to>
      <xdr:col>12</xdr:col>
      <xdr:colOff>375503</xdr:colOff>
      <xdr:row>19</xdr:row>
      <xdr:rowOff>156524</xdr:rowOff>
    </xdr:to>
    <xdr:sp macro="" textlink="">
      <xdr:nvSpPr>
        <xdr:cNvPr id="6" name="Seta para a esquerda 5">
          <a:hlinkClick xmlns:r="http://schemas.openxmlformats.org/officeDocument/2006/relationships" r:id="rId2"/>
          <a:extLst>
            <a:ext uri="{FF2B5EF4-FFF2-40B4-BE49-F238E27FC236}">
              <a16:creationId xmlns="" xmlns:a16="http://schemas.microsoft.com/office/drawing/2014/main" id="{1EE9FF69-3B95-4AE7-A7BA-EB0A53B0C587}"/>
            </a:ext>
          </a:extLst>
        </xdr:cNvPr>
        <xdr:cNvSpPr/>
      </xdr:nvSpPr>
      <xdr:spPr>
        <a:xfrm>
          <a:off x="6669571" y="3920571"/>
          <a:ext cx="771524" cy="485775"/>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solidFill>
                <a:sysClr val="windowText" lastClr="000000"/>
              </a:solidFill>
            </a:rPr>
            <a:t>Voltar</a:t>
          </a:r>
        </a:p>
      </xdr:txBody>
    </xdr:sp>
    <xdr:clientData/>
  </xdr:twoCellAnchor>
  <xdr:twoCellAnchor>
    <xdr:from>
      <xdr:col>2</xdr:col>
      <xdr:colOff>488782</xdr:colOff>
      <xdr:row>10</xdr:row>
      <xdr:rowOff>33617</xdr:rowOff>
    </xdr:from>
    <xdr:to>
      <xdr:col>7</xdr:col>
      <xdr:colOff>89643</xdr:colOff>
      <xdr:row>15</xdr:row>
      <xdr:rowOff>119426</xdr:rowOff>
    </xdr:to>
    <xdr:sp macro="" textlink="">
      <xdr:nvSpPr>
        <xdr:cNvPr id="7" name="Retângulo de cantos arredondados 6">
          <a:hlinkClick xmlns:r="http://schemas.openxmlformats.org/officeDocument/2006/relationships" r:id="rId3"/>
          <a:extLst>
            <a:ext uri="{FF2B5EF4-FFF2-40B4-BE49-F238E27FC236}">
              <a16:creationId xmlns="" xmlns:a16="http://schemas.microsoft.com/office/drawing/2014/main" id="{E409D4A1-B915-4AD2-B571-E2B15076950E}"/>
            </a:ext>
          </a:extLst>
        </xdr:cNvPr>
        <xdr:cNvSpPr/>
      </xdr:nvSpPr>
      <xdr:spPr>
        <a:xfrm>
          <a:off x="1437472" y="2566146"/>
          <a:ext cx="2630264" cy="1030941"/>
        </a:xfrm>
        <a:prstGeom prst="roundRect">
          <a:avLst/>
        </a:prstGeom>
        <a:solidFill>
          <a:schemeClr val="tx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400" b="1"/>
            <a:t>Plano</a:t>
          </a:r>
          <a:r>
            <a:rPr lang="pt-BR" sz="1400" b="1" baseline="0"/>
            <a:t> de</a:t>
          </a:r>
          <a:r>
            <a:rPr lang="pt-BR" sz="1400" b="1"/>
            <a:t> Ação</a:t>
          </a:r>
        </a:p>
        <a:p>
          <a:pPr algn="ctr"/>
          <a:r>
            <a:rPr lang="pt-BR" sz="1400" b="1"/>
            <a:t>para Co-Financiamento</a:t>
          </a:r>
        </a:p>
      </xdr:txBody>
    </xdr:sp>
    <xdr:clientData/>
  </xdr:twoCellAnchor>
  <xdr:twoCellAnchor>
    <xdr:from>
      <xdr:col>7</xdr:col>
      <xdr:colOff>500679</xdr:colOff>
      <xdr:row>10</xdr:row>
      <xdr:rowOff>3586</xdr:rowOff>
    </xdr:from>
    <xdr:to>
      <xdr:col>12</xdr:col>
      <xdr:colOff>46497</xdr:colOff>
      <xdr:row>15</xdr:row>
      <xdr:rowOff>121486</xdr:rowOff>
    </xdr:to>
    <xdr:sp macro="" textlink="">
      <xdr:nvSpPr>
        <xdr:cNvPr id="9" name="Retângulo de cantos arredondados 8">
          <a:hlinkClick xmlns:r="http://schemas.openxmlformats.org/officeDocument/2006/relationships" r:id="rId4"/>
          <a:extLst>
            <a:ext uri="{FF2B5EF4-FFF2-40B4-BE49-F238E27FC236}">
              <a16:creationId xmlns="" xmlns:a16="http://schemas.microsoft.com/office/drawing/2014/main" id="{5196DA0B-36F3-4149-BFEC-E06535BC4307}"/>
            </a:ext>
          </a:extLst>
        </xdr:cNvPr>
        <xdr:cNvSpPr/>
      </xdr:nvSpPr>
      <xdr:spPr>
        <a:xfrm>
          <a:off x="4471147" y="2543735"/>
          <a:ext cx="2588559" cy="1064559"/>
        </a:xfrm>
        <a:prstGeom prst="roundRect">
          <a:avLst/>
        </a:prstGeom>
        <a:solidFill>
          <a:schemeClr val="tx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400" b="1"/>
            <a:t>Modelo para</a:t>
          </a:r>
          <a:r>
            <a:rPr lang="pt-BR" sz="1400" b="1" baseline="0"/>
            <a:t> </a:t>
          </a:r>
        </a:p>
        <a:p>
          <a:pPr algn="ctr"/>
          <a:r>
            <a:rPr lang="pt-BR" sz="1400" b="1"/>
            <a:t>Prestação de Contas</a:t>
          </a:r>
        </a:p>
      </xdr:txBody>
    </xdr:sp>
    <xdr:clientData/>
  </xdr:twoCellAnchor>
  <xdr:twoCellAnchor>
    <xdr:from>
      <xdr:col>1</xdr:col>
      <xdr:colOff>237850</xdr:colOff>
      <xdr:row>9</xdr:row>
      <xdr:rowOff>141166</xdr:rowOff>
    </xdr:from>
    <xdr:to>
      <xdr:col>2</xdr:col>
      <xdr:colOff>413094</xdr:colOff>
      <xdr:row>11</xdr:row>
      <xdr:rowOff>82004</xdr:rowOff>
    </xdr:to>
    <xdr:sp macro="" textlink="">
      <xdr:nvSpPr>
        <xdr:cNvPr id="8" name="Seta para a esquerda 7">
          <a:hlinkClick xmlns:r="http://schemas.openxmlformats.org/officeDocument/2006/relationships" r:id="rId5"/>
          <a:extLst>
            <a:ext uri="{FF2B5EF4-FFF2-40B4-BE49-F238E27FC236}">
              <a16:creationId xmlns="" xmlns:a16="http://schemas.microsoft.com/office/drawing/2014/main" id="{63FBD324-EE12-48F6-9B5B-15D6351D9158}"/>
            </a:ext>
          </a:extLst>
        </xdr:cNvPr>
        <xdr:cNvSpPr/>
      </xdr:nvSpPr>
      <xdr:spPr>
        <a:xfrm rot="12612640">
          <a:off x="618738" y="2283731"/>
          <a:ext cx="795200" cy="477886"/>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endParaRPr lang="pt-BR" sz="1100" b="1">
            <a:solidFill>
              <a:sysClr val="windowText" lastClr="000000"/>
            </a:solidFill>
          </a:endParaRP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22589" name="Imagem 1">
          <a:extLst>
            <a:ext uri="{FF2B5EF4-FFF2-40B4-BE49-F238E27FC236}">
              <a16:creationId xmlns="" xmlns:a16="http://schemas.microsoft.com/office/drawing/2014/main" id="{B7EE2EBD-D561-42B9-95F5-1FA030FE6303}"/>
            </a:ext>
          </a:extLst>
        </xdr:cNvPr>
        <xdr:cNvPicPr>
          <a:picLocks noChangeAspect="1"/>
        </xdr:cNvPicPr>
      </xdr:nvPicPr>
      <xdr:blipFill>
        <a:blip xmlns:r="http://schemas.openxmlformats.org/officeDocument/2006/relationships" r:embed="rId6">
          <a:extLst>
            <a:ext uri="{28A0092B-C50C-407E-A947-70E740481C1C}">
              <a14:useLocalDpi xmlns="" xmlns:a14="http://schemas.microsoft.com/office/drawing/2010/main" val="0"/>
            </a:ext>
          </a:extLst>
        </a:blip>
        <a:srcRect/>
        <a:stretch>
          <a:fillRect/>
        </a:stretch>
      </xdr:blipFill>
      <xdr:spPr bwMode="auto">
        <a:xfrm rot="1921048">
          <a:off x="704850" y="2333625"/>
          <a:ext cx="476250" cy="295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13</xdr:col>
      <xdr:colOff>433679</xdr:colOff>
      <xdr:row>29</xdr:row>
      <xdr:rowOff>169773</xdr:rowOff>
    </xdr:to>
    <xdr:sp macro="" textlink="">
      <xdr:nvSpPr>
        <xdr:cNvPr id="12" name="CaixaDeTexto 9">
          <a:extLst>
            <a:ext uri="{FF2B5EF4-FFF2-40B4-BE49-F238E27FC236}">
              <a16:creationId xmlns="" xmlns:a16="http://schemas.microsoft.com/office/drawing/2014/main" id="{4803AC50-DAAA-4832-928C-B135B9F4344C}"/>
            </a:ext>
          </a:extLst>
        </xdr:cNvPr>
        <xdr:cNvSpPr txBox="1">
          <a:spLocks noChangeArrowheads="1"/>
        </xdr:cNvSpPr>
      </xdr:nvSpPr>
      <xdr:spPr bwMode="auto">
        <a:xfrm>
          <a:off x="367553" y="5163671"/>
          <a:ext cx="7967849" cy="886949"/>
        </a:xfrm>
        <a:prstGeom prst="rect">
          <a:avLst/>
        </a:prstGeom>
        <a:noFill/>
        <a:ln>
          <a:noFill/>
        </a:ln>
      </xdr:spPr>
      <xdr:txBody>
        <a:bodyPr vertOverflow="clip" wrap="square" lIns="36576" tIns="22860" rIns="36576" bIns="22860" anchor="ctr" upright="1"/>
        <a:lstStyle/>
        <a:p>
          <a:pPr algn="ctr" rtl="0">
            <a:defRPr sz="1000"/>
          </a:pPr>
          <a:r>
            <a:rPr lang="pt-BR" sz="1200" b="0" i="0" u="none" strike="noStrike" baseline="0">
              <a:solidFill>
                <a:srgbClr val="FFFFFF"/>
              </a:solidFill>
              <a:latin typeface="Arial"/>
              <a:cs typeface="Arial"/>
            </a:rPr>
            <a:t>Avenida Borges de Medeiros, nº 1501, 8º andar Centro, Porto Alegre - RS. CEP: 90119900</a:t>
          </a:r>
        </a:p>
        <a:p>
          <a:pPr algn="ctr" rtl="0">
            <a:defRPr sz="1000"/>
          </a:pPr>
          <a:r>
            <a:rPr lang="pt-BR" sz="1200" b="0" i="0" u="none" strike="noStrike" baseline="0">
              <a:solidFill>
                <a:srgbClr val="FFFFFF"/>
              </a:solidFill>
              <a:latin typeface="Arial"/>
              <a:cs typeface="Arial"/>
            </a:rPr>
            <a:t>Horário de atendimento: das 8h30 min às 12h e das 13h30min às 18h de segunda à sexta.</a:t>
          </a:r>
        </a:p>
        <a:p>
          <a:pPr algn="ctr" rtl="0">
            <a:defRPr sz="1000"/>
          </a:pPr>
          <a:r>
            <a:rPr lang="pt-BR" sz="1200" b="0" i="0" u="none" strike="noStrike" baseline="0">
              <a:solidFill>
                <a:srgbClr val="FFFFFF"/>
              </a:solidFill>
              <a:latin typeface="Arial"/>
              <a:cs typeface="Arial"/>
            </a:rPr>
            <a:t>Fone: (51) 3288-6470     (51) 3288-6545         (51)3288-6455 </a:t>
          </a:r>
        </a:p>
        <a:p>
          <a:pPr algn="ctr" rtl="0">
            <a:defRPr sz="1000"/>
          </a:pPr>
          <a:r>
            <a:rPr lang="pt-BR" sz="1200" b="0" i="0" u="none" strike="noStrike" baseline="0">
              <a:solidFill>
                <a:srgbClr val="FFFFFF"/>
              </a:solidFill>
              <a:latin typeface="Arial"/>
              <a:cs typeface="Arial"/>
            </a:rPr>
            <a:t>e-mail: feas2019@stas.rs.gov.br      http://www.stas.rs.gov.br/</a:t>
          </a:r>
        </a:p>
        <a:p>
          <a:pPr algn="ctr" rtl="0">
            <a:defRPr sz="1000"/>
          </a:pPr>
          <a:endParaRPr lang="pt-BR" sz="1200" b="0" i="0" u="none" strike="noStrike" baseline="0">
            <a:solidFill>
              <a:srgbClr val="FFFFFF"/>
            </a:solidFill>
            <a:latin typeface="Arial"/>
            <a:cs typeface="Arial"/>
          </a:endParaRPr>
        </a:p>
        <a:p>
          <a:pPr algn="ctr" rtl="0">
            <a:defRPr sz="1000"/>
          </a:pPr>
          <a:endParaRPr lang="pt-BR" sz="800" b="0" i="0" u="none" strike="noStrike" baseline="0">
            <a:solidFill>
              <a:srgbClr val="FFFFFF"/>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69</xdr:row>
      <xdr:rowOff>76200</xdr:rowOff>
    </xdr:from>
    <xdr:to>
      <xdr:col>11</xdr:col>
      <xdr:colOff>19050</xdr:colOff>
      <xdr:row>98</xdr:row>
      <xdr:rowOff>76200</xdr:rowOff>
    </xdr:to>
    <xdr:sp macro="" textlink="">
      <xdr:nvSpPr>
        <xdr:cNvPr id="3469" name="CaixaDeTexto 4">
          <a:extLst>
            <a:ext uri="{FF2B5EF4-FFF2-40B4-BE49-F238E27FC236}">
              <a16:creationId xmlns="" xmlns:a16="http://schemas.microsoft.com/office/drawing/2014/main" id="{6AF95D53-5629-4830-B5D6-FE858B840128}"/>
            </a:ext>
          </a:extLst>
        </xdr:cNvPr>
        <xdr:cNvSpPr txBox="1">
          <a:spLocks noChangeArrowheads="1"/>
        </xdr:cNvSpPr>
      </xdr:nvSpPr>
      <xdr:spPr bwMode="auto">
        <a:xfrm>
          <a:off x="66675" y="13773150"/>
          <a:ext cx="6248400" cy="5514975"/>
        </a:xfrm>
        <a:prstGeom prst="rect">
          <a:avLst/>
        </a:prstGeom>
        <a:noFill/>
        <a:ln>
          <a:noFill/>
        </a:ln>
      </xdr:spPr>
      <xdr:txBody>
        <a:bodyPr vertOverflow="clip" wrap="square" lIns="27432" tIns="22860" rIns="27432" bIns="0" anchor="t" upright="1"/>
        <a:lstStyle/>
        <a:p>
          <a:pPr algn="just" rtl="0">
            <a:defRPr sz="1000"/>
          </a:pPr>
          <a:r>
            <a:rPr lang="pt-BR" sz="1100" b="1" i="0" u="none" strike="noStrike" baseline="0">
              <a:solidFill>
                <a:srgbClr val="000000"/>
              </a:solidFill>
              <a:latin typeface="Calibri"/>
              <a:cs typeface="Calibri"/>
            </a:rPr>
            <a:t>                 I - </a:t>
          </a:r>
          <a:r>
            <a:rPr lang="pt-BR" sz="1100" b="0" i="0" u="none" strike="noStrike" baseline="0">
              <a:solidFill>
                <a:srgbClr val="000000"/>
              </a:solidFill>
              <a:latin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II - </a:t>
          </a:r>
          <a:r>
            <a:rPr lang="pt-BR" sz="1100" b="0" i="0" u="none" strike="noStrike" baseline="0">
              <a:solidFill>
                <a:srgbClr val="000000"/>
              </a:solidFill>
              <a:latin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III –</a:t>
          </a:r>
          <a:r>
            <a:rPr lang="pt-BR" sz="1100" b="0" i="0" u="none" strike="noStrike" baseline="0">
              <a:solidFill>
                <a:srgbClr val="000000"/>
              </a:solidFill>
              <a:latin typeface="Calibri"/>
              <a:cs typeface="Calibri"/>
            </a:rPr>
            <a:t> Os recursos transferidos do FEAS aos FMAS deverão ser aplicados de acordo com o estabelecido no Plano de Ação e segundo prioridades estabelecidas no Plano Municipal de Assistência Social.</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IV – </a:t>
          </a:r>
          <a:r>
            <a:rPr lang="pt-BR" sz="1100" b="0" i="0" u="none" strike="noStrike" baseline="0">
              <a:solidFill>
                <a:srgbClr val="000000"/>
              </a:solidFill>
              <a:latin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 – </a:t>
          </a:r>
          <a:r>
            <a:rPr lang="pt-BR" sz="1100" b="0" i="0" u="none" strike="noStrike" baseline="0">
              <a:solidFill>
                <a:srgbClr val="000000"/>
              </a:solidFill>
              <a:latin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VI </a:t>
          </a:r>
          <a:r>
            <a:rPr lang="pt-BR" sz="1100" b="0" i="0" u="none" strike="noStrike" baseline="0">
              <a:solidFill>
                <a:srgbClr val="000000"/>
              </a:solidFill>
              <a:latin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twoCellAnchor>
  <xdr:twoCellAnchor editAs="oneCell">
    <xdr:from>
      <xdr:col>1</xdr:col>
      <xdr:colOff>80010</xdr:colOff>
      <xdr:row>108</xdr:row>
      <xdr:rowOff>129540</xdr:rowOff>
    </xdr:from>
    <xdr:to>
      <xdr:col>11</xdr:col>
      <xdr:colOff>802</xdr:colOff>
      <xdr:row>140</xdr:row>
      <xdr:rowOff>150496</xdr:rowOff>
    </xdr:to>
    <xdr:sp macro="" textlink="">
      <xdr:nvSpPr>
        <xdr:cNvPr id="3470" name="CaixaDeTexto 5">
          <a:extLst>
            <a:ext uri="{FF2B5EF4-FFF2-40B4-BE49-F238E27FC236}">
              <a16:creationId xmlns="" xmlns:a16="http://schemas.microsoft.com/office/drawing/2014/main" id="{D4E72457-F3FC-4A7C-A779-0C1951D15D65}"/>
            </a:ext>
          </a:extLst>
        </xdr:cNvPr>
        <xdr:cNvSpPr txBox="1">
          <a:spLocks noChangeArrowheads="1"/>
        </xdr:cNvSpPr>
      </xdr:nvSpPr>
      <xdr:spPr bwMode="auto">
        <a:xfrm>
          <a:off x="190500" y="21240750"/>
          <a:ext cx="6105525" cy="6124575"/>
        </a:xfrm>
        <a:prstGeom prst="rect">
          <a:avLst/>
        </a:prstGeom>
        <a:noFill/>
        <a:ln>
          <a:noFill/>
        </a:ln>
      </xdr:spPr>
      <xdr:txBody>
        <a:bodyPr vertOverflow="clip" wrap="square" lIns="36576" tIns="32004" rIns="36576" bIns="0" anchor="t" upright="1"/>
        <a:lstStyle/>
        <a:p>
          <a:pPr algn="just" rtl="0">
            <a:defRPr sz="1000"/>
          </a:pPr>
          <a:r>
            <a:rPr lang="pt-BR" sz="1100" b="0" i="0" u="none" strike="noStrike" baseline="0">
              <a:solidFill>
                <a:srgbClr val="000000"/>
              </a:solidFill>
              <a:latin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VII – </a:t>
          </a:r>
          <a:r>
            <a:rPr lang="pt-BR" sz="1100" b="0" i="0" u="none" strike="noStrike" baseline="0">
              <a:solidFill>
                <a:srgbClr val="000000"/>
              </a:solidFill>
              <a:latin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VIII –</a:t>
          </a:r>
          <a:r>
            <a:rPr lang="pt-BR" sz="1100" b="0" i="0" u="none" strike="noStrike" baseline="0">
              <a:solidFill>
                <a:srgbClr val="000000"/>
              </a:solidFill>
              <a:latin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IX –</a:t>
          </a:r>
          <a:r>
            <a:rPr lang="pt-BR" sz="1100" b="0" i="0" u="none" strike="noStrike" baseline="0">
              <a:solidFill>
                <a:srgbClr val="000000"/>
              </a:solidFill>
              <a:latin typeface="Calibri"/>
              <a:cs typeface="Calibri"/>
            </a:rPr>
            <a:t> o plano de aplicação dos recursos reprogramados deverá obrigatoriamente ser submetido ao CMAS para deliberação.</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 –</a:t>
          </a:r>
          <a:r>
            <a:rPr lang="pt-BR" sz="1100" b="0" i="0" u="none" strike="noStrike" baseline="0">
              <a:solidFill>
                <a:srgbClr val="000000"/>
              </a:solidFill>
              <a:latin typeface="Calibri"/>
              <a:cs typeface="Calibri"/>
            </a:rPr>
            <a:t> Eventuais alterações quanto à execução da prestação dos serviços previstos, deverão ser submetidos ao gestor estadual do FEAS, sob pena de interrupção do repasse dos recursos.</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XI –</a:t>
          </a:r>
          <a:r>
            <a:rPr lang="pt-BR" sz="1100" b="0" i="0" u="none" strike="noStrike" baseline="0">
              <a:solidFill>
                <a:srgbClr val="000000"/>
              </a:solidFill>
              <a:latin typeface="Calibri"/>
              <a:cs typeface="Calibri"/>
            </a:rPr>
            <a:t> os repasses de recursos serão suspensos nas seguintes condições: </a:t>
          </a:r>
        </a:p>
        <a:p>
          <a:pPr algn="just" rtl="0">
            <a:defRPr sz="1000"/>
          </a:pPr>
          <a:r>
            <a:rPr lang="pt-BR" sz="1100" b="0" i="0" u="none" strike="noStrike" baseline="0">
              <a:solidFill>
                <a:srgbClr val="000000"/>
              </a:solidFill>
              <a:latin typeface="Calibri"/>
              <a:cs typeface="Calibri"/>
            </a:rPr>
            <a:t>- omissão no dever de prestar contas, constatada pela falta de encaminhamento da prestação de contas na forma estabelecida pela STDS;</a:t>
          </a:r>
        </a:p>
        <a:p>
          <a:pPr algn="just" rtl="0">
            <a:defRPr sz="1000"/>
          </a:pPr>
          <a:r>
            <a:rPr lang="pt-BR" sz="1100" b="0" i="0" u="none" strike="noStrike" baseline="0">
              <a:solidFill>
                <a:srgbClr val="000000"/>
              </a:solidFill>
              <a:latin typeface="Calibri"/>
              <a:cs typeface="Calibri"/>
            </a:rPr>
            <a:t>- utilização dos recursos em finalidade diversa ao determinado nas diretrizes  estabelecidas neste instrumento.</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XII</a:t>
          </a:r>
          <a:r>
            <a:rPr lang="pt-BR" sz="1100" b="0" i="0" u="none" strike="noStrike" baseline="0">
              <a:solidFill>
                <a:srgbClr val="000000"/>
              </a:solidFill>
              <a:latin typeface="Calibri"/>
              <a:cs typeface="Calibri"/>
            </a:rPr>
            <a:t> - Em caso de suspensão dos recursos o gestor do FEAS dará conhecimento às demais instâncias deliberativas.</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XIII –</a:t>
          </a:r>
          <a:r>
            <a:rPr lang="pt-BR" sz="1100" b="0" i="0" u="none" strike="noStrike" baseline="0">
              <a:solidFill>
                <a:srgbClr val="000000"/>
              </a:solidFill>
              <a:latin typeface="Calibri"/>
              <a:cs typeface="Calibri"/>
            </a:rPr>
            <a:t> A inobservância das obrigações estabelecidas neste termo, ou emprego irregular dos recursos financeiros repassados, acarretarão na devolução pelo Município, dos recursos transferidos pelo FEAS, atualizados monetariamente.</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xdr:txBody>
    </xdr:sp>
    <xdr:clientData/>
  </xdr:twoCellAnchor>
  <xdr:oneCellAnchor>
    <xdr:from>
      <xdr:col>1</xdr:col>
      <xdr:colOff>160554</xdr:colOff>
      <xdr:row>166</xdr:row>
      <xdr:rowOff>105162</xdr:rowOff>
    </xdr:from>
    <xdr:ext cx="6030169" cy="2503506"/>
    <xdr:sp macro="" textlink="">
      <xdr:nvSpPr>
        <xdr:cNvPr id="7" name="CaixaDeTexto 6">
          <a:extLst>
            <a:ext uri="{FF2B5EF4-FFF2-40B4-BE49-F238E27FC236}">
              <a16:creationId xmlns="" xmlns:a16="http://schemas.microsoft.com/office/drawing/2014/main" id="{BE54AE4B-6E4F-4B9C-829C-0C2C47CC7819}"/>
            </a:ext>
          </a:extLst>
        </xdr:cNvPr>
        <xdr:cNvSpPr txBox="1"/>
      </xdr:nvSpPr>
      <xdr:spPr>
        <a:xfrm>
          <a:off x="270751" y="32043220"/>
          <a:ext cx="5950323" cy="25035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l" rtl="0">
            <a:defRPr sz="1000"/>
          </a:pPr>
          <a:r>
            <a:rPr lang="pt-BR" sz="1100" b="1" i="0" u="none" strike="noStrike" baseline="0">
              <a:solidFill>
                <a:srgbClr val="000000"/>
              </a:solidFill>
              <a:latin typeface="Calibri"/>
              <a:cs typeface="Calibri"/>
            </a:rPr>
            <a:t> </a:t>
          </a:r>
        </a:p>
        <a:p>
          <a:pPr algn="l" rtl="0">
            <a:defRPr sz="1000"/>
          </a:pPr>
          <a:r>
            <a:rPr lang="pt-BR" sz="1100" b="0" i="0" u="none" strike="noStrike" baseline="0">
              <a:solidFill>
                <a:srgbClr val="000000"/>
              </a:solidFill>
              <a:latin typeface="Calibri"/>
              <a:cs typeface="Calibri"/>
            </a:rPr>
            <a:t>           Na qualidade de Prefeito Municipal (ou gestor do Fundo) de -------------------------------------------, declaro para os devidos fins que:</a:t>
          </a:r>
        </a:p>
        <a:p>
          <a:pPr algn="l" rtl="0">
            <a:defRPr sz="1000"/>
          </a:pPr>
          <a:endParaRPr lang="pt-BR" sz="1100" b="1" i="0" u="none" strike="noStrike" baseline="0">
            <a:solidFill>
              <a:srgbClr val="000000"/>
            </a:solidFill>
            <a:latin typeface="Calibri"/>
            <a:cs typeface="Calibri"/>
          </a:endParaRPr>
        </a:p>
        <a:p>
          <a:pPr algn="l" rtl="0">
            <a:defRPr sz="1000"/>
          </a:pPr>
          <a:r>
            <a:rPr lang="pt-BR" sz="1100" b="0" i="0" u="none" strike="noStrike" baseline="0">
              <a:solidFill>
                <a:srgbClr val="000000"/>
              </a:solidFill>
              <a:latin typeface="Calibri"/>
              <a:cs typeface="Calibri"/>
            </a:rPr>
            <a:t>           1. Estou ciente das condições estabelecidas neste Termo de Adesão, visando a transferência de recursos na modalidade Fundo à Fundo;</a:t>
          </a:r>
        </a:p>
        <a:p>
          <a:pPr algn="l" rtl="0">
            <a:defRPr sz="1000"/>
          </a:pPr>
          <a:endParaRPr lang="pt-BR" sz="1100" b="1" i="0" u="none" strike="noStrike" baseline="0">
            <a:solidFill>
              <a:srgbClr val="000000"/>
            </a:solidFill>
            <a:latin typeface="Calibri"/>
            <a:cs typeface="Calibri"/>
          </a:endParaRPr>
        </a:p>
        <a:p>
          <a:pPr algn="l" rtl="0">
            <a:defRPr sz="1000"/>
          </a:pPr>
          <a:r>
            <a:rPr lang="pt-BR" sz="1100" b="0" i="0" u="none" strike="noStrike" baseline="0">
              <a:solidFill>
                <a:srgbClr val="000000"/>
              </a:solidFill>
              <a:latin typeface="Calibri"/>
              <a:cs typeface="Calibri"/>
            </a:rPr>
            <a:t>           2. Que os atos para a formalização do processo de Adesão a Transferência de Recursos do FEAS ao FMAS não contrariam a Lei Orgânica Municipal.</a:t>
          </a:r>
        </a:p>
        <a:p>
          <a:pPr algn="l" rtl="0">
            <a:defRPr sz="1000"/>
          </a:pPr>
          <a:endParaRPr lang="pt-BR" sz="1100" b="1" i="0" u="none" strike="noStrike" baseline="0">
            <a:solidFill>
              <a:srgbClr val="000000"/>
            </a:solidFill>
            <a:latin typeface="Calibri"/>
            <a:cs typeface="Calibri"/>
          </a:endParaRPr>
        </a:p>
        <a:p>
          <a:pPr algn="l" rtl="0">
            <a:defRPr sz="1000"/>
          </a:pPr>
          <a:r>
            <a:rPr lang="pt-BR" sz="1100" b="0" i="0" u="none" strike="noStrike" baseline="0">
              <a:solidFill>
                <a:srgbClr val="000000"/>
              </a:solidFill>
              <a:latin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endParaRPr lang="pt-BR" sz="1100" b="1" i="0" u="none" strike="noStrike" baseline="0">
            <a:solidFill>
              <a:srgbClr val="000000"/>
            </a:solidFill>
            <a:latin typeface="Calibri"/>
            <a:cs typeface="Calibri"/>
          </a:endParaRPr>
        </a:p>
        <a:p>
          <a:pPr algn="l" rtl="0">
            <a:defRPr sz="1000"/>
          </a:pPr>
          <a:endParaRPr lang="pt-BR" sz="1100" b="1" i="0" u="none" strike="noStrike" baseline="0">
            <a:solidFill>
              <a:srgbClr val="000000"/>
            </a:solidFill>
            <a:latin typeface="Calibri"/>
            <a:cs typeface="Calibri"/>
          </a:endParaRP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23643" name="Picture 2">
          <a:extLst>
            <a:ext uri="{FF2B5EF4-FFF2-40B4-BE49-F238E27FC236}">
              <a16:creationId xmlns="" xmlns:a16="http://schemas.microsoft.com/office/drawing/2014/main" id="{F614DE7B-0D60-414F-824F-CFE1420CA6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105150" y="9677400"/>
          <a:ext cx="390525" cy="657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209550</xdr:colOff>
      <xdr:row>7</xdr:row>
      <xdr:rowOff>154305</xdr:rowOff>
    </xdr:from>
    <xdr:to>
      <xdr:col>13</xdr:col>
      <xdr:colOff>361950</xdr:colOff>
      <xdr:row>9</xdr:row>
      <xdr:rowOff>200513</xdr:rowOff>
    </xdr:to>
    <xdr:sp macro="" textlink="">
      <xdr:nvSpPr>
        <xdr:cNvPr id="3473" name="Seta para a esquerda 12">
          <a:hlinkClick xmlns:r="http://schemas.openxmlformats.org/officeDocument/2006/relationships" r:id="rId2"/>
          <a:extLst>
            <a:ext uri="{FF2B5EF4-FFF2-40B4-BE49-F238E27FC236}">
              <a16:creationId xmlns="" xmlns:a16="http://schemas.microsoft.com/office/drawing/2014/main" id="{9A351A3A-71E0-4981-A2C3-EEA1F69E17C7}"/>
            </a:ext>
          </a:extLst>
        </xdr:cNvPr>
        <xdr:cNvSpPr>
          <a:spLocks noChangeArrowheads="1"/>
        </xdr:cNvSpPr>
      </xdr:nvSpPr>
      <xdr:spPr bwMode="auto">
        <a:xfrm>
          <a:off x="6753225" y="1495425"/>
          <a:ext cx="762000" cy="419100"/>
        </a:xfrm>
        <a:prstGeom prst="leftArrow">
          <a:avLst>
            <a:gd name="adj1" fmla="val 50000"/>
            <a:gd name="adj2" fmla="val 50404"/>
          </a:avLst>
        </a:prstGeom>
        <a:solidFill>
          <a:schemeClr val="accent2"/>
        </a:solidFill>
        <a:ln>
          <a:noFill/>
        </a:ln>
        <a:effectLst>
          <a:outerShdw blurRad="40000" dist="23000" dir="5400000" rotWithShape="0">
            <a:srgbClr val="000000">
              <a:alpha val="34999"/>
            </a:srgbClr>
          </a:outerShdw>
        </a:effectLst>
      </xdr:spPr>
      <xdr:txBody>
        <a:bodyPr vertOverflow="clip" wrap="square" lIns="36576" tIns="32004" rIns="36576" bIns="0" anchor="b" upright="1"/>
        <a:lstStyle/>
        <a:p>
          <a:pPr algn="ctr" rtl="0">
            <a:defRPr sz="1000"/>
          </a:pPr>
          <a:r>
            <a:rPr lang="pt-BR" sz="1400" b="1">
              <a:solidFill>
                <a:sysClr val="windowText" lastClr="000000"/>
              </a:solidFill>
              <a:latin typeface="+mn-lt"/>
              <a:ea typeface="+mn-ea"/>
              <a:cs typeface="+mn-cs"/>
            </a:rPr>
            <a:t>Menu</a:t>
          </a:r>
        </a:p>
      </xdr:txBody>
    </xdr:sp>
    <xdr:clientData/>
  </xdr:twoCellAnchor>
  <xdr:twoCellAnchor>
    <xdr:from>
      <xdr:col>12</xdr:col>
      <xdr:colOff>306145</xdr:colOff>
      <xdr:row>53</xdr:row>
      <xdr:rowOff>35755</xdr:rowOff>
    </xdr:from>
    <xdr:to>
      <xdr:col>13</xdr:col>
      <xdr:colOff>456208</xdr:colOff>
      <xdr:row>55</xdr:row>
      <xdr:rowOff>124831</xdr:rowOff>
    </xdr:to>
    <xdr:sp macro="" textlink="">
      <xdr:nvSpPr>
        <xdr:cNvPr id="14" name="Seta para a esquerda 13">
          <a:hlinkClick xmlns:r="http://schemas.openxmlformats.org/officeDocument/2006/relationships" r:id="rId3"/>
          <a:extLst>
            <a:ext uri="{FF2B5EF4-FFF2-40B4-BE49-F238E27FC236}">
              <a16:creationId xmlns="" xmlns:a16="http://schemas.microsoft.com/office/drawing/2014/main" id="{9E81AB61-AA31-468C-8A9E-39FDE571B223}"/>
            </a:ext>
          </a:extLst>
        </xdr:cNvPr>
        <xdr:cNvSpPr/>
      </xdr:nvSpPr>
      <xdr:spPr>
        <a:xfrm>
          <a:off x="7017900" y="10821865"/>
          <a:ext cx="758197" cy="446943"/>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12</xdr:col>
      <xdr:colOff>517906</xdr:colOff>
      <xdr:row>107</xdr:row>
      <xdr:rowOff>113968</xdr:rowOff>
    </xdr:from>
    <xdr:to>
      <xdr:col>14</xdr:col>
      <xdr:colOff>94336</xdr:colOff>
      <xdr:row>109</xdr:row>
      <xdr:rowOff>183562</xdr:rowOff>
    </xdr:to>
    <xdr:sp macro="" textlink="">
      <xdr:nvSpPr>
        <xdr:cNvPr id="15" name="Seta para a esquerda 14">
          <a:hlinkClick xmlns:r="http://schemas.openxmlformats.org/officeDocument/2006/relationships" r:id="rId4"/>
          <a:extLst>
            <a:ext uri="{FF2B5EF4-FFF2-40B4-BE49-F238E27FC236}">
              <a16:creationId xmlns="" xmlns:a16="http://schemas.microsoft.com/office/drawing/2014/main" id="{3528803D-DCD6-47E0-B616-1D0BCE7B0E8D}"/>
            </a:ext>
          </a:extLst>
        </xdr:cNvPr>
        <xdr:cNvSpPr/>
      </xdr:nvSpPr>
      <xdr:spPr>
        <a:xfrm>
          <a:off x="7218536" y="20640260"/>
          <a:ext cx="811695" cy="465921"/>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12</xdr:col>
      <xdr:colOff>343972</xdr:colOff>
      <xdr:row>163</xdr:row>
      <xdr:rowOff>81500</xdr:rowOff>
    </xdr:from>
    <xdr:to>
      <xdr:col>13</xdr:col>
      <xdr:colOff>534958</xdr:colOff>
      <xdr:row>165</xdr:row>
      <xdr:rowOff>182063</xdr:rowOff>
    </xdr:to>
    <xdr:sp macro="" textlink="">
      <xdr:nvSpPr>
        <xdr:cNvPr id="16" name="Seta para a esquerda 15">
          <a:hlinkClick xmlns:r="http://schemas.openxmlformats.org/officeDocument/2006/relationships" r:id="rId5"/>
          <a:extLst>
            <a:ext uri="{FF2B5EF4-FFF2-40B4-BE49-F238E27FC236}">
              <a16:creationId xmlns="" xmlns:a16="http://schemas.microsoft.com/office/drawing/2014/main" id="{3C9456EB-8AA7-4E1C-B687-ED397FBFB81B}"/>
            </a:ext>
          </a:extLst>
        </xdr:cNvPr>
        <xdr:cNvSpPr/>
      </xdr:nvSpPr>
      <xdr:spPr>
        <a:xfrm>
          <a:off x="7044602" y="30711912"/>
          <a:ext cx="803899" cy="479563"/>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23648" name="Picture 405">
          <a:extLst>
            <a:ext uri="{FF2B5EF4-FFF2-40B4-BE49-F238E27FC236}">
              <a16:creationId xmlns="" xmlns:a16="http://schemas.microsoft.com/office/drawing/2014/main" id="{A7761335-59D3-45BE-8CB6-D13D0E8674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114675" y="76200"/>
          <a:ext cx="390525" cy="657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xdr:col>
      <xdr:colOff>638175</xdr:colOff>
      <xdr:row>99</xdr:row>
      <xdr:rowOff>180975</xdr:rowOff>
    </xdr:from>
    <xdr:to>
      <xdr:col>5</xdr:col>
      <xdr:colOff>304800</xdr:colOff>
      <xdr:row>103</xdr:row>
      <xdr:rowOff>76200</xdr:rowOff>
    </xdr:to>
    <xdr:pic>
      <xdr:nvPicPr>
        <xdr:cNvPr id="23649" name="Picture 406">
          <a:extLst>
            <a:ext uri="{FF2B5EF4-FFF2-40B4-BE49-F238E27FC236}">
              <a16:creationId xmlns="" xmlns:a16="http://schemas.microsoft.com/office/drawing/2014/main" id="{984A1DEB-9BDB-4795-BDE1-C9A7435AE6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124200" y="19592925"/>
          <a:ext cx="400050" cy="657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23650" name="Picture 407">
          <a:extLst>
            <a:ext uri="{FF2B5EF4-FFF2-40B4-BE49-F238E27FC236}">
              <a16:creationId xmlns="" xmlns:a16="http://schemas.microsoft.com/office/drawing/2014/main" id="{3CEBD85A-CCBD-4AFC-8C1D-08C94DAE9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162300" y="29689425"/>
          <a:ext cx="400050" cy="657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407670</xdr:colOff>
      <xdr:row>52</xdr:row>
      <xdr:rowOff>247650</xdr:rowOff>
    </xdr:from>
    <xdr:to>
      <xdr:col>7</xdr:col>
      <xdr:colOff>19187</xdr:colOff>
      <xdr:row>52</xdr:row>
      <xdr:rowOff>354330</xdr:rowOff>
    </xdr:to>
    <xdr:sp macro="" textlink="">
      <xdr:nvSpPr>
        <xdr:cNvPr id="6" name="Retângulo 5">
          <a:hlinkClick xmlns:r="http://schemas.openxmlformats.org/officeDocument/2006/relationships" r:id="rId1" tgtFrame="_parent"/>
          <a:extLst>
            <a:ext uri="{FF2B5EF4-FFF2-40B4-BE49-F238E27FC236}">
              <a16:creationId xmlns="" xmlns:a16="http://schemas.microsoft.com/office/drawing/2014/main" id="{0FE026E2-EFEA-4997-BD69-7AFA91B94E7A}"/>
            </a:ext>
          </a:extLst>
        </xdr:cNvPr>
        <xdr:cNvSpPr/>
      </xdr:nvSpPr>
      <xdr:spPr>
        <a:xfrm>
          <a:off x="1943100" y="9572625"/>
          <a:ext cx="27813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11</xdr:col>
      <xdr:colOff>0</xdr:colOff>
      <xdr:row>2</xdr:row>
      <xdr:rowOff>0</xdr:rowOff>
    </xdr:from>
    <xdr:to>
      <xdr:col>12</xdr:col>
      <xdr:colOff>149874</xdr:colOff>
      <xdr:row>3</xdr:row>
      <xdr:rowOff>139298</xdr:rowOff>
    </xdr:to>
    <xdr:sp macro="" textlink="">
      <xdr:nvSpPr>
        <xdr:cNvPr id="3" name="Seta para a esquerda 5">
          <a:hlinkClick xmlns:r="http://schemas.openxmlformats.org/officeDocument/2006/relationships" r:id="rId2"/>
          <a:extLst>
            <a:ext uri="{FF2B5EF4-FFF2-40B4-BE49-F238E27FC236}">
              <a16:creationId xmlns="" xmlns:a16="http://schemas.microsoft.com/office/drawing/2014/main" id="{93F3061E-A9DA-4BAD-B800-4D23BBEBE2F3}"/>
            </a:ext>
          </a:extLst>
        </xdr:cNvPr>
        <xdr:cNvSpPr/>
      </xdr:nvSpPr>
      <xdr:spPr>
        <a:xfrm>
          <a:off x="7124700" y="438150"/>
          <a:ext cx="759474" cy="501248"/>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solidFill>
                <a:sysClr val="windowText" lastClr="000000"/>
              </a:solidFill>
            </a:rPr>
            <a:t>Menu</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58908</xdr:colOff>
      <xdr:row>2</xdr:row>
      <xdr:rowOff>80304</xdr:rowOff>
    </xdr:from>
    <xdr:ext cx="5974480" cy="1038279"/>
    <xdr:sp macro="" textlink="">
      <xdr:nvSpPr>
        <xdr:cNvPr id="5" name="CaixaDeTexto 4">
          <a:extLst>
            <a:ext uri="{FF2B5EF4-FFF2-40B4-BE49-F238E27FC236}">
              <a16:creationId xmlns="" xmlns:a16="http://schemas.microsoft.com/office/drawing/2014/main" id="{6CD272FA-A54B-4D8B-A778-10DCFD8D41CE}"/>
            </a:ext>
          </a:extLst>
        </xdr:cNvPr>
        <xdr:cNvSpPr txBox="1"/>
      </xdr:nvSpPr>
      <xdr:spPr>
        <a:xfrm>
          <a:off x="51288" y="718039"/>
          <a:ext cx="5964117" cy="104042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r>
            <a:rPr lang="pt-BR" sz="1100">
              <a:solidFill>
                <a:schemeClr val="tx1"/>
              </a:solidFill>
              <a:effectLst/>
              <a:latin typeface="+mn-lt"/>
              <a:ea typeface="+mn-ea"/>
              <a:cs typeface="+mn-cs"/>
            </a:rPr>
            <a:t>	Art. 14. O Plano de Assistência Social, de que trata o art. 30 da LOAS, é um instrumento de planejamento estratégico que organiza, regula e norteia a execução da Politica Nacional de Assistência Social - PNAS na perspectiva do SUAS.</a:t>
          </a:r>
        </a:p>
        <a:p>
          <a:pPr algn="just"/>
          <a:r>
            <a:rPr lang="pt-BR" sz="1100">
              <a:solidFill>
                <a:schemeClr val="tx1"/>
              </a:solidFill>
              <a:effectLst/>
              <a:latin typeface="+mn-lt"/>
              <a:ea typeface="+mn-ea"/>
              <a:cs typeface="+mn-cs"/>
            </a:rPr>
            <a:t>	§ 1º A elaboração do Plano de Assistência Social é de responsabilidade do órgão gestor  da política, que o submete à aprovação do Conselho de Assistência Social. (NOB/SUAS, 2012)</a:t>
          </a:r>
        </a:p>
        <a:p>
          <a:pPr algn="just"/>
          <a:endParaRPr lang="pt-BR" sz="1100"/>
        </a:p>
      </xdr:txBody>
    </xdr:sp>
    <xdr:clientData/>
  </xdr:oneCellAnchor>
  <xdr:oneCellAnchor>
    <xdr:from>
      <xdr:col>1</xdr:col>
      <xdr:colOff>411187</xdr:colOff>
      <xdr:row>87</xdr:row>
      <xdr:rowOff>120455</xdr:rowOff>
    </xdr:from>
    <xdr:ext cx="5402349" cy="2329997"/>
    <xdr:sp macro="" textlink="">
      <xdr:nvSpPr>
        <xdr:cNvPr id="2" name="CaixaDeTexto 1">
          <a:extLst>
            <a:ext uri="{FF2B5EF4-FFF2-40B4-BE49-F238E27FC236}">
              <a16:creationId xmlns="" xmlns:a16="http://schemas.microsoft.com/office/drawing/2014/main" id="{3F7E6BC3-1747-4716-87FE-0C9FB4D6038F}"/>
            </a:ext>
          </a:extLst>
        </xdr:cNvPr>
        <xdr:cNvSpPr txBox="1"/>
      </xdr:nvSpPr>
      <xdr:spPr>
        <a:xfrm>
          <a:off x="537414" y="19579450"/>
          <a:ext cx="5421923" cy="23299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285750" lvl="0" indent="-285750" algn="just">
            <a:buFont typeface="+mj-lt"/>
            <a:buAutoNum type="romanUcPeriod"/>
          </a:pPr>
          <a:r>
            <a:rPr lang="pt-BR" sz="1100">
              <a:solidFill>
                <a:schemeClr val="tx1"/>
              </a:solidFill>
              <a:effectLst/>
              <a:latin typeface="+mn-lt"/>
              <a:ea typeface="+mn-ea"/>
              <a:cs typeface="+mn-cs"/>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p>
        <a:p>
          <a:pPr marL="285750" lvl="0" indent="-285750" algn="just">
            <a:buFont typeface="+mj-lt"/>
            <a:buAutoNum type="romanUcPeriod"/>
          </a:pPr>
          <a:endParaRPr lang="pt-BR" sz="1100">
            <a:solidFill>
              <a:schemeClr val="tx1"/>
            </a:solidFill>
            <a:effectLst/>
            <a:latin typeface="+mn-lt"/>
            <a:ea typeface="+mn-ea"/>
            <a:cs typeface="+mn-cs"/>
          </a:endParaRPr>
        </a:p>
        <a:p>
          <a:pPr marL="285750" lvl="0" indent="-285750" algn="just">
            <a:buFont typeface="+mj-lt"/>
            <a:buAutoNum type="romanUcPeriod"/>
          </a:pPr>
          <a:r>
            <a:rPr lang="pt-BR" sz="1100">
              <a:solidFill>
                <a:schemeClr val="tx1"/>
              </a:solidFill>
              <a:effectLst/>
              <a:latin typeface="+mn-lt"/>
              <a:ea typeface="+mn-ea"/>
              <a:cs typeface="+mn-cs"/>
            </a:rPr>
            <a:t>Identificação da rede socioassistencial disponível no território, bem como de outras políticas públicas, com a finalidade de planejar a articulação das ações em resposta às demandas identificadas e a implantação de serviços e equipamentos necessários; </a:t>
          </a:r>
        </a:p>
        <a:p>
          <a:pPr marL="285750" lvl="0" indent="-285750" algn="just">
            <a:buFont typeface="+mj-lt"/>
            <a:buAutoNum type="romanUcPeriod"/>
          </a:pPr>
          <a:endParaRPr lang="pt-BR" sz="1100">
            <a:solidFill>
              <a:schemeClr val="tx1"/>
            </a:solidFill>
            <a:effectLst/>
            <a:latin typeface="+mn-lt"/>
            <a:ea typeface="+mn-ea"/>
            <a:cs typeface="+mn-cs"/>
          </a:endParaRPr>
        </a:p>
        <a:p>
          <a:pPr marL="285750" lvl="0" indent="-285750" algn="just">
            <a:buFont typeface="+mj-lt"/>
            <a:buAutoNum type="romanUcPeriod"/>
          </a:pPr>
          <a:r>
            <a:rPr lang="pt-BR" sz="1100">
              <a:solidFill>
                <a:schemeClr val="tx1"/>
              </a:solidFill>
              <a:effectLst/>
              <a:latin typeface="+mn-lt"/>
              <a:ea typeface="+mn-ea"/>
              <a:cs typeface="+mn-cs"/>
            </a:rPr>
            <a:t>Reconhecimento da oferta e da demanda por serviços socioassistenciais e definição de territórios prioritários para a atuação da Política de Assistência Social; </a:t>
          </a:r>
        </a:p>
        <a:p>
          <a:pPr marL="285750" lvl="0" indent="-285750" algn="just">
            <a:buFont typeface="+mj-lt"/>
            <a:buAutoNum type="romanUcPeriod"/>
          </a:pPr>
          <a:endParaRPr lang="pt-BR" sz="1100">
            <a:solidFill>
              <a:schemeClr val="tx1"/>
            </a:solidFill>
            <a:effectLst/>
            <a:latin typeface="+mn-lt"/>
            <a:ea typeface="+mn-ea"/>
            <a:cs typeface="+mn-cs"/>
          </a:endParaRPr>
        </a:p>
        <a:p>
          <a:pPr marL="285750" lvl="0" indent="-285750" algn="just">
            <a:buFont typeface="+mj-lt"/>
            <a:buAutoNum type="romanUcPeriod"/>
          </a:pPr>
          <a:r>
            <a:rPr lang="pt-BR" sz="1100">
              <a:solidFill>
                <a:schemeClr val="tx1"/>
              </a:solidFill>
              <a:effectLst/>
              <a:latin typeface="+mn-lt"/>
              <a:ea typeface="+mn-ea"/>
              <a:cs typeface="+mn-cs"/>
            </a:rPr>
            <a:t>Utilização de dados territorializados disponíveis nos sistemas oficiais de informações.</a:t>
          </a:r>
          <a:endParaRPr lang="pt-BR" sz="1100"/>
        </a:p>
      </xdr:txBody>
    </xdr:sp>
    <xdr:clientData/>
  </xdr:oneCellAnchor>
  <xdr:oneCellAnchor>
    <xdr:from>
      <xdr:col>0</xdr:col>
      <xdr:colOff>97268</xdr:colOff>
      <xdr:row>182</xdr:row>
      <xdr:rowOff>108473</xdr:rowOff>
    </xdr:from>
    <xdr:ext cx="5948767" cy="3558057"/>
    <xdr:sp macro="" textlink="">
      <xdr:nvSpPr>
        <xdr:cNvPr id="7" name="CaixaDeTexto 6">
          <a:extLst>
            <a:ext uri="{FF2B5EF4-FFF2-40B4-BE49-F238E27FC236}">
              <a16:creationId xmlns="" xmlns:a16="http://schemas.microsoft.com/office/drawing/2014/main" id="{BBD72504-7160-4A40-A163-5E1CA05C29FE}"/>
            </a:ext>
          </a:extLst>
        </xdr:cNvPr>
        <xdr:cNvSpPr txBox="1"/>
      </xdr:nvSpPr>
      <xdr:spPr>
        <a:xfrm>
          <a:off x="89648" y="47568483"/>
          <a:ext cx="5972734" cy="3563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Ao elaborarmos o Plano Municipal de Assistência Social o mesmo apresenta-se como instrumento fundamental na Politica de Assistência Social   contendo os debates e deliberações das Conferências, bem como as análises e caminhos da Politica. </a:t>
          </a:r>
        </a:p>
        <a:p>
          <a:pPr marL="0" indent="0" algn="just">
            <a:lnSpc>
              <a:spcPts val="1200"/>
            </a:lnSpc>
            <a:buFont typeface="Arial" pitchFamily="34" charset="0"/>
            <a:buNone/>
          </a:pPr>
          <a:endParaRPr lang="pt-BR" sz="1200" b="0" i="0" u="none" strike="noStrike">
            <a:solidFill>
              <a:srgbClr val="000000"/>
            </a:solidFill>
            <a:effectLst/>
            <a:latin typeface="Arial" pitchFamily="34" charset="0"/>
            <a:cs typeface="Arial" pitchFamily="34" charset="0"/>
          </a:endParaRP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Art. 30. O acompanhamento e a avaliação possibilitam o acesso às informações sobre a execução das ações planejadas, as dificuldades encontradas e os resultados alcançados, favorecendo a revisão e a tomada de decisões pelo gestor.</a:t>
          </a:r>
        </a:p>
        <a:p>
          <a:pPr marL="0" indent="0" algn="just">
            <a:lnSpc>
              <a:spcPts val="1200"/>
            </a:lnSpc>
            <a:buFont typeface="Arial" pitchFamily="34" charset="0"/>
            <a:buNone/>
          </a:pPr>
          <a:endParaRPr lang="pt-BR" sz="1200" b="0" i="0" u="none" strike="noStrike">
            <a:solidFill>
              <a:srgbClr val="000000"/>
            </a:solidFill>
            <a:effectLst/>
            <a:latin typeface="Arial" pitchFamily="34" charset="0"/>
            <a:cs typeface="Arial" pitchFamily="34" charset="0"/>
          </a:endParaRP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Art. 33. Os processos de acompanhamento desencadearão ações que objetivam a resolução de dificuldades encontradas, o aprimoramento e a qualificação da gestão, dos serviços, programas, projetos e benefícios socioassistencias do SUAS, quais sejam:</a:t>
          </a:r>
        </a:p>
        <a:p>
          <a:pPr marL="0" indent="0" algn="just">
            <a:lnSpc>
              <a:spcPts val="1200"/>
            </a:lnSpc>
            <a:buFont typeface="Arial" pitchFamily="34" charset="0"/>
            <a:buNone/>
          </a:pPr>
          <a:endParaRPr lang="pt-BR" sz="1200" b="0" i="0" u="none" strike="noStrike">
            <a:solidFill>
              <a:srgbClr val="000000"/>
            </a:solidFill>
            <a:effectLst/>
            <a:latin typeface="Arial" pitchFamily="34" charset="0"/>
            <a:cs typeface="Arial" pitchFamily="34" charset="0"/>
          </a:endParaRP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I - proativas e preventivas;</a:t>
          </a: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II - de superação das dificuldades encontradas;</a:t>
          </a: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III - de avaliação da execução do plano de providências e medidas adotadas.</a:t>
          </a:r>
        </a:p>
        <a:p>
          <a:pPr marL="0" indent="0" algn="just">
            <a:lnSpc>
              <a:spcPts val="1000"/>
            </a:lnSpc>
            <a:buFont typeface="Arial" pitchFamily="34" charset="0"/>
            <a:buNone/>
          </a:pPr>
          <a:endParaRPr lang="pt-BR" sz="1200" b="0" i="0" u="none" strike="noStrike">
            <a:solidFill>
              <a:srgbClr val="000000"/>
            </a:solidFill>
            <a:effectLst/>
            <a:latin typeface="Arial" pitchFamily="34" charset="0"/>
            <a:cs typeface="Arial" pitchFamily="34" charset="0"/>
          </a:endParaRPr>
        </a:p>
      </xdr:txBody>
    </xdr:sp>
    <xdr:clientData/>
  </xdr:oneCellAnchor>
  <xdr:twoCellAnchor>
    <xdr:from>
      <xdr:col>13</xdr:col>
      <xdr:colOff>0</xdr:colOff>
      <xdr:row>92</xdr:row>
      <xdr:rowOff>163484</xdr:rowOff>
    </xdr:from>
    <xdr:to>
      <xdr:col>14</xdr:col>
      <xdr:colOff>162148</xdr:colOff>
      <xdr:row>95</xdr:row>
      <xdr:rowOff>7575</xdr:rowOff>
    </xdr:to>
    <xdr:sp macro="" textlink="">
      <xdr:nvSpPr>
        <xdr:cNvPr id="16" name="Seta para a esquerda 15">
          <a:hlinkClick xmlns:r="http://schemas.openxmlformats.org/officeDocument/2006/relationships" r:id="rId1"/>
          <a:extLst>
            <a:ext uri="{FF2B5EF4-FFF2-40B4-BE49-F238E27FC236}">
              <a16:creationId xmlns="" xmlns:a16="http://schemas.microsoft.com/office/drawing/2014/main" id="{485070DC-59AE-435A-9055-980EE070F596}"/>
            </a:ext>
          </a:extLst>
        </xdr:cNvPr>
        <xdr:cNvSpPr/>
      </xdr:nvSpPr>
      <xdr:spPr>
        <a:xfrm>
          <a:off x="6667500" y="18530455"/>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133</xdr:row>
      <xdr:rowOff>0</xdr:rowOff>
    </xdr:from>
    <xdr:to>
      <xdr:col>14</xdr:col>
      <xdr:colOff>162148</xdr:colOff>
      <xdr:row>135</xdr:row>
      <xdr:rowOff>39832</xdr:rowOff>
    </xdr:to>
    <xdr:sp macro="" textlink="">
      <xdr:nvSpPr>
        <xdr:cNvPr id="17" name="Seta para a esquerda 16">
          <a:hlinkClick xmlns:r="http://schemas.openxmlformats.org/officeDocument/2006/relationships" r:id="rId2"/>
          <a:extLst>
            <a:ext uri="{FF2B5EF4-FFF2-40B4-BE49-F238E27FC236}">
              <a16:creationId xmlns="" xmlns:a16="http://schemas.microsoft.com/office/drawing/2014/main" id="{861B1918-44E4-4296-88C5-26BC9B97B29A}"/>
            </a:ext>
          </a:extLst>
        </xdr:cNvPr>
        <xdr:cNvSpPr/>
      </xdr:nvSpPr>
      <xdr:spPr>
        <a:xfrm>
          <a:off x="6667500" y="27622500"/>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168</xdr:row>
      <xdr:rowOff>0</xdr:rowOff>
    </xdr:from>
    <xdr:to>
      <xdr:col>14</xdr:col>
      <xdr:colOff>162148</xdr:colOff>
      <xdr:row>170</xdr:row>
      <xdr:rowOff>7376</xdr:rowOff>
    </xdr:to>
    <xdr:sp macro="" textlink="">
      <xdr:nvSpPr>
        <xdr:cNvPr id="18" name="Seta para a esquerda 17">
          <a:hlinkClick xmlns:r="http://schemas.openxmlformats.org/officeDocument/2006/relationships" r:id="rId3"/>
          <a:extLst>
            <a:ext uri="{FF2B5EF4-FFF2-40B4-BE49-F238E27FC236}">
              <a16:creationId xmlns="" xmlns:a16="http://schemas.microsoft.com/office/drawing/2014/main" id="{59692AB9-8D45-4BF8-9850-6F6638F1E401}"/>
            </a:ext>
          </a:extLst>
        </xdr:cNvPr>
        <xdr:cNvSpPr/>
      </xdr:nvSpPr>
      <xdr:spPr>
        <a:xfrm>
          <a:off x="6667500" y="36905045"/>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199</xdr:row>
      <xdr:rowOff>0</xdr:rowOff>
    </xdr:from>
    <xdr:to>
      <xdr:col>14</xdr:col>
      <xdr:colOff>162148</xdr:colOff>
      <xdr:row>201</xdr:row>
      <xdr:rowOff>39832</xdr:rowOff>
    </xdr:to>
    <xdr:sp macro="" textlink="">
      <xdr:nvSpPr>
        <xdr:cNvPr id="19" name="Seta para a esquerda 18">
          <a:hlinkClick xmlns:r="http://schemas.openxmlformats.org/officeDocument/2006/relationships" r:id="rId4"/>
          <a:extLst>
            <a:ext uri="{FF2B5EF4-FFF2-40B4-BE49-F238E27FC236}">
              <a16:creationId xmlns="" xmlns:a16="http://schemas.microsoft.com/office/drawing/2014/main" id="{082876E6-9BC7-4B27-8807-4AF4D7F11B8D}"/>
            </a:ext>
          </a:extLst>
        </xdr:cNvPr>
        <xdr:cNvSpPr/>
      </xdr:nvSpPr>
      <xdr:spPr>
        <a:xfrm>
          <a:off x="6667500" y="45390955"/>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47</xdr:row>
      <xdr:rowOff>0</xdr:rowOff>
    </xdr:from>
    <xdr:to>
      <xdr:col>14</xdr:col>
      <xdr:colOff>162148</xdr:colOff>
      <xdr:row>49</xdr:row>
      <xdr:rowOff>65163</xdr:rowOff>
    </xdr:to>
    <xdr:sp macro="" textlink="">
      <xdr:nvSpPr>
        <xdr:cNvPr id="20" name="Seta para a esquerda 19">
          <a:hlinkClick xmlns:r="http://schemas.openxmlformats.org/officeDocument/2006/relationships" r:id="rId5"/>
          <a:extLst>
            <a:ext uri="{FF2B5EF4-FFF2-40B4-BE49-F238E27FC236}">
              <a16:creationId xmlns="" xmlns:a16="http://schemas.microsoft.com/office/drawing/2014/main" id="{B17C02FA-6617-493C-87B9-64AF57043215}"/>
            </a:ext>
          </a:extLst>
        </xdr:cNvPr>
        <xdr:cNvSpPr/>
      </xdr:nvSpPr>
      <xdr:spPr>
        <a:xfrm>
          <a:off x="6667500" y="9403773"/>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12</xdr:col>
      <xdr:colOff>298174</xdr:colOff>
      <xdr:row>1</xdr:row>
      <xdr:rowOff>165652</xdr:rowOff>
    </xdr:from>
    <xdr:to>
      <xdr:col>13</xdr:col>
      <xdr:colOff>460322</xdr:colOff>
      <xdr:row>3</xdr:row>
      <xdr:rowOff>164072</xdr:rowOff>
    </xdr:to>
    <xdr:sp macro="" textlink="">
      <xdr:nvSpPr>
        <xdr:cNvPr id="21" name="Seta para a esquerda 20">
          <a:hlinkClick xmlns:r="http://schemas.openxmlformats.org/officeDocument/2006/relationships" r:id="rId6"/>
          <a:extLst>
            <a:ext uri="{FF2B5EF4-FFF2-40B4-BE49-F238E27FC236}">
              <a16:creationId xmlns="" xmlns:a16="http://schemas.microsoft.com/office/drawing/2014/main" id="{C4131B03-04B6-497D-887D-1D583A64A2EA}"/>
            </a:ext>
          </a:extLst>
        </xdr:cNvPr>
        <xdr:cNvSpPr/>
      </xdr:nvSpPr>
      <xdr:spPr>
        <a:xfrm>
          <a:off x="6352761" y="381000"/>
          <a:ext cx="775061" cy="429115"/>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2</xdr:col>
      <xdr:colOff>247650</xdr:colOff>
      <xdr:row>2</xdr:row>
      <xdr:rowOff>161925</xdr:rowOff>
    </xdr:to>
    <xdr:pic>
      <xdr:nvPicPr>
        <xdr:cNvPr id="26696" name="il_fi">
          <a:extLst>
            <a:ext uri="{FF2B5EF4-FFF2-40B4-BE49-F238E27FC236}">
              <a16:creationId xmlns="" xmlns:a16="http://schemas.microsoft.com/office/drawing/2014/main" id="{BEDAC44B-6F98-498A-985A-B00C76DFE9A1}"/>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28625" y="38100"/>
          <a:ext cx="409575" cy="523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6</xdr:col>
      <xdr:colOff>54411</xdr:colOff>
      <xdr:row>8</xdr:row>
      <xdr:rowOff>0</xdr:rowOff>
    </xdr:from>
    <xdr:to>
      <xdr:col>6</xdr:col>
      <xdr:colOff>175846</xdr:colOff>
      <xdr:row>8</xdr:row>
      <xdr:rowOff>0</xdr:rowOff>
    </xdr:to>
    <xdr:sp macro="" textlink="">
      <xdr:nvSpPr>
        <xdr:cNvPr id="12" name="Elipse 11">
          <a:extLst>
            <a:ext uri="{FF2B5EF4-FFF2-40B4-BE49-F238E27FC236}">
              <a16:creationId xmlns="" xmlns:a16="http://schemas.microsoft.com/office/drawing/2014/main" id="{13D2A4C2-6E39-44E9-8149-6832E5B6C729}"/>
            </a:ext>
          </a:extLst>
        </xdr:cNvPr>
        <xdr:cNvSpPr/>
      </xdr:nvSpPr>
      <xdr:spPr>
        <a:xfrm>
          <a:off x="5200650" y="1771650"/>
          <a:ext cx="0" cy="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3</a:t>
          </a:r>
        </a:p>
      </xdr:txBody>
    </xdr:sp>
    <xdr:clientData/>
  </xdr:twoCellAnchor>
  <xdr:twoCellAnchor>
    <xdr:from>
      <xdr:col>6</xdr:col>
      <xdr:colOff>0</xdr:colOff>
      <xdr:row>40</xdr:row>
      <xdr:rowOff>40848</xdr:rowOff>
    </xdr:from>
    <xdr:to>
      <xdr:col>6</xdr:col>
      <xdr:colOff>0</xdr:colOff>
      <xdr:row>40</xdr:row>
      <xdr:rowOff>124563</xdr:rowOff>
    </xdr:to>
    <xdr:sp macro="" textlink="">
      <xdr:nvSpPr>
        <xdr:cNvPr id="13" name="Elipse 12">
          <a:extLst>
            <a:ext uri="{FF2B5EF4-FFF2-40B4-BE49-F238E27FC236}">
              <a16:creationId xmlns="" xmlns:a16="http://schemas.microsoft.com/office/drawing/2014/main" id="{EE0F263B-DEE8-45D1-B550-84AFF8E1F1AF}"/>
            </a:ext>
          </a:extLst>
        </xdr:cNvPr>
        <xdr:cNvSpPr/>
      </xdr:nvSpPr>
      <xdr:spPr>
        <a:xfrm>
          <a:off x="5200650" y="7679898"/>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2</a:t>
          </a:r>
        </a:p>
      </xdr:txBody>
    </xdr:sp>
    <xdr:clientData/>
  </xdr:twoCellAnchor>
  <xdr:twoCellAnchor>
    <xdr:from>
      <xdr:col>6</xdr:col>
      <xdr:colOff>70435</xdr:colOff>
      <xdr:row>61</xdr:row>
      <xdr:rowOff>43004</xdr:rowOff>
    </xdr:from>
    <xdr:to>
      <xdr:col>6</xdr:col>
      <xdr:colOff>196525</xdr:colOff>
      <xdr:row>61</xdr:row>
      <xdr:rowOff>155697</xdr:rowOff>
    </xdr:to>
    <xdr:sp macro="" textlink="">
      <xdr:nvSpPr>
        <xdr:cNvPr id="14" name="Elipse 13">
          <a:extLst>
            <a:ext uri="{FF2B5EF4-FFF2-40B4-BE49-F238E27FC236}">
              <a16:creationId xmlns="" xmlns:a16="http://schemas.microsoft.com/office/drawing/2014/main" id="{FB35BC83-28D5-4C1B-A8EA-0796A9C5CE63}"/>
            </a:ext>
          </a:extLst>
        </xdr:cNvPr>
        <xdr:cNvSpPr/>
      </xdr:nvSpPr>
      <xdr:spPr>
        <a:xfrm>
          <a:off x="5200650" y="11873054"/>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7</a:t>
          </a:r>
        </a:p>
      </xdr:txBody>
    </xdr:sp>
    <xdr:clientData/>
  </xdr:twoCellAnchor>
  <xdr:twoCellAnchor>
    <xdr:from>
      <xdr:col>6</xdr:col>
      <xdr:colOff>70435</xdr:colOff>
      <xdr:row>68</xdr:row>
      <xdr:rowOff>43004</xdr:rowOff>
    </xdr:from>
    <xdr:to>
      <xdr:col>6</xdr:col>
      <xdr:colOff>196525</xdr:colOff>
      <xdr:row>68</xdr:row>
      <xdr:rowOff>155697</xdr:rowOff>
    </xdr:to>
    <xdr:sp macro="" textlink="">
      <xdr:nvSpPr>
        <xdr:cNvPr id="15" name="Elipse 14">
          <a:extLst>
            <a:ext uri="{FF2B5EF4-FFF2-40B4-BE49-F238E27FC236}">
              <a16:creationId xmlns="" xmlns:a16="http://schemas.microsoft.com/office/drawing/2014/main" id="{CC96C5B3-3F9C-4C11-849D-04C2F69BA561}"/>
            </a:ext>
          </a:extLst>
        </xdr:cNvPr>
        <xdr:cNvSpPr/>
      </xdr:nvSpPr>
      <xdr:spPr>
        <a:xfrm>
          <a:off x="5200650" y="13158929"/>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7</a:t>
          </a:r>
        </a:p>
      </xdr:txBody>
    </xdr:sp>
    <xdr:clientData/>
  </xdr:twoCellAnchor>
  <xdr:twoCellAnchor>
    <xdr:from>
      <xdr:col>6</xdr:col>
      <xdr:colOff>0</xdr:colOff>
      <xdr:row>16</xdr:row>
      <xdr:rowOff>40848</xdr:rowOff>
    </xdr:from>
    <xdr:to>
      <xdr:col>6</xdr:col>
      <xdr:colOff>0</xdr:colOff>
      <xdr:row>16</xdr:row>
      <xdr:rowOff>146028</xdr:rowOff>
    </xdr:to>
    <xdr:sp macro="" textlink="">
      <xdr:nvSpPr>
        <xdr:cNvPr id="16" name="Elipse 15">
          <a:extLst>
            <a:ext uri="{FF2B5EF4-FFF2-40B4-BE49-F238E27FC236}">
              <a16:creationId xmlns="" xmlns:a16="http://schemas.microsoft.com/office/drawing/2014/main" id="{E0BBC0B3-AD0D-4C93-B061-A93D16AC95DE}"/>
            </a:ext>
          </a:extLst>
        </xdr:cNvPr>
        <xdr:cNvSpPr/>
      </xdr:nvSpPr>
      <xdr:spPr>
        <a:xfrm>
          <a:off x="5200650" y="4241373"/>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2</a:t>
          </a:r>
        </a:p>
      </xdr:txBody>
    </xdr:sp>
    <xdr:clientData/>
  </xdr:twoCellAnchor>
  <xdr:twoCellAnchor>
    <xdr:from>
      <xdr:col>11</xdr:col>
      <xdr:colOff>0</xdr:colOff>
      <xdr:row>4</xdr:row>
      <xdr:rowOff>2241</xdr:rowOff>
    </xdr:from>
    <xdr:to>
      <xdr:col>12</xdr:col>
      <xdr:colOff>156179</xdr:colOff>
      <xdr:row>6</xdr:row>
      <xdr:rowOff>142875</xdr:rowOff>
    </xdr:to>
    <xdr:sp macro="" textlink="">
      <xdr:nvSpPr>
        <xdr:cNvPr id="17" name="Seta para a esquerda 16">
          <a:hlinkClick xmlns:r="http://schemas.openxmlformats.org/officeDocument/2006/relationships" r:id="rId2"/>
          <a:extLst>
            <a:ext uri="{FF2B5EF4-FFF2-40B4-BE49-F238E27FC236}">
              <a16:creationId xmlns="" xmlns:a16="http://schemas.microsoft.com/office/drawing/2014/main" id="{3672612D-33A5-4EC0-9E27-17F9300EB01B}"/>
            </a:ext>
          </a:extLst>
        </xdr:cNvPr>
        <xdr:cNvSpPr/>
      </xdr:nvSpPr>
      <xdr:spPr>
        <a:xfrm>
          <a:off x="9801225" y="723899"/>
          <a:ext cx="778853" cy="466726"/>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11</xdr:col>
      <xdr:colOff>0</xdr:colOff>
      <xdr:row>41</xdr:row>
      <xdr:rowOff>0</xdr:rowOff>
    </xdr:from>
    <xdr:to>
      <xdr:col>12</xdr:col>
      <xdr:colOff>156179</xdr:colOff>
      <xdr:row>43</xdr:row>
      <xdr:rowOff>75435</xdr:rowOff>
    </xdr:to>
    <xdr:sp macro="" textlink="">
      <xdr:nvSpPr>
        <xdr:cNvPr id="19" name="Seta para a esquerda 18">
          <a:hlinkClick xmlns:r="http://schemas.openxmlformats.org/officeDocument/2006/relationships" r:id="rId3"/>
          <a:extLst>
            <a:ext uri="{FF2B5EF4-FFF2-40B4-BE49-F238E27FC236}">
              <a16:creationId xmlns="" xmlns:a16="http://schemas.microsoft.com/office/drawing/2014/main" id="{C4CD9A8A-C250-4DFE-9A79-CDBCB120241F}"/>
            </a:ext>
          </a:extLst>
        </xdr:cNvPr>
        <xdr:cNvSpPr/>
      </xdr:nvSpPr>
      <xdr:spPr>
        <a:xfrm>
          <a:off x="9239250" y="7629525"/>
          <a:ext cx="778853" cy="46596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editAs="oneCell">
    <xdr:from>
      <xdr:col>1</xdr:col>
      <xdr:colOff>9525</xdr:colOff>
      <xdr:row>59</xdr:row>
      <xdr:rowOff>66675</xdr:rowOff>
    </xdr:from>
    <xdr:to>
      <xdr:col>9</xdr:col>
      <xdr:colOff>1112499</xdr:colOff>
      <xdr:row>61</xdr:row>
      <xdr:rowOff>28575</xdr:rowOff>
    </xdr:to>
    <xdr:sp macro="" textlink="">
      <xdr:nvSpPr>
        <xdr:cNvPr id="6442" name="CaixaDeTexto 4">
          <a:extLst>
            <a:ext uri="{FF2B5EF4-FFF2-40B4-BE49-F238E27FC236}">
              <a16:creationId xmlns="" xmlns:a16="http://schemas.microsoft.com/office/drawing/2014/main" id="{9853DE36-9827-4BC0-86FA-1D6D3FCC3446}"/>
            </a:ext>
          </a:extLst>
        </xdr:cNvPr>
        <xdr:cNvSpPr txBox="1">
          <a:spLocks noChangeArrowheads="1"/>
        </xdr:cNvSpPr>
      </xdr:nvSpPr>
      <xdr:spPr bwMode="auto">
        <a:xfrm>
          <a:off x="219075" y="10982325"/>
          <a:ext cx="9134475" cy="676275"/>
        </a:xfrm>
        <a:prstGeom prst="rect">
          <a:avLst/>
        </a:prstGeom>
        <a:noFill/>
        <a:ln>
          <a:noFill/>
        </a:ln>
      </xdr:spPr>
      <xdr:txBody>
        <a:bodyPr vertOverflow="clip" wrap="square" lIns="27432" tIns="27432" rIns="27432" bIns="0" anchor="t" upright="1"/>
        <a:lstStyle/>
        <a:p>
          <a:pPr algn="ctr" rtl="0">
            <a:defRPr sz="1000"/>
          </a:pPr>
          <a:r>
            <a:rPr lang="pt-BR" sz="1100" b="1" i="0" u="none" strike="noStrike" baseline="0">
              <a:solidFill>
                <a:srgbClr val="000000"/>
              </a:solidFill>
              <a:latin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 do Decreto Estadual  N° 50.256, de 18/04/2013.</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noAutofit/>
      </a:bodyPr>
      <a:lstStyle>
        <a:defPPr>
          <a:defRPr sz="1100">
            <a:solidFill>
              <a:schemeClr val="tx1"/>
            </a:solidFill>
            <a:effectLst/>
            <a:latin typeface="+mn-lt"/>
            <a:ea typeface="+mn-ea"/>
            <a:cs typeface="+mn-cs"/>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mailto:gabprefeitoquarai@gmail.com" TargetMode="External"/><Relationship Id="rId21" Type="http://schemas.openxmlformats.org/officeDocument/2006/relationships/hyperlink" Target="mailto:prefeitonelbo@pinherinhodovale.rs.gov.br" TargetMode="External"/><Relationship Id="rId34" Type="http://schemas.openxmlformats.org/officeDocument/2006/relationships/hyperlink" Target="mailto:cambara@cambara.rs.gov.br" TargetMode="External"/><Relationship Id="rId42" Type="http://schemas.openxmlformats.org/officeDocument/2006/relationships/hyperlink" Target="mailto:administracao@boavistadasmissoes.rs.gov.br" TargetMode="External"/><Relationship Id="rId47" Type="http://schemas.openxmlformats.org/officeDocument/2006/relationships/hyperlink" Target="mailto:gabinete@capitao.rs.gov.br" TargetMode="External"/><Relationship Id="rId50" Type="http://schemas.openxmlformats.org/officeDocument/2006/relationships/hyperlink" Target="mailto:gabinete@carlosbarbosa.rs.gov.br" TargetMode="External"/><Relationship Id="rId55" Type="http://schemas.openxmlformats.org/officeDocument/2006/relationships/hyperlink" Target="mailto:administracao@guaranidasmissoes.rs.gov.br" TargetMode="External"/><Relationship Id="rId63" Type="http://schemas.openxmlformats.org/officeDocument/2006/relationships/hyperlink" Target="mailto:prefeitogilmar@saojosedasmissoes.rs.gov.br" TargetMode="External"/><Relationship Id="rId68" Type="http://schemas.openxmlformats.org/officeDocument/2006/relationships/hyperlink" Target="mailto:secprefeito@teutonia.rs.gov.br" TargetMode="External"/><Relationship Id="rId76" Type="http://schemas.openxmlformats.org/officeDocument/2006/relationships/hyperlink" Target="mailto:gabinete@saopaulodasmissoes.rs.gov.br" TargetMode="External"/><Relationship Id="rId84" Type="http://schemas.openxmlformats.org/officeDocument/2006/relationships/hyperlink" Target="http://www.pinhal.rs.com.br/" TargetMode="External"/><Relationship Id="rId89" Type="http://schemas.openxmlformats.org/officeDocument/2006/relationships/hyperlink" Target="http://www.cerrolargo.rs.gov.br/" TargetMode="External"/><Relationship Id="rId97" Type="http://schemas.openxmlformats.org/officeDocument/2006/relationships/hyperlink" Target="http://www.teutonia.com.br/" TargetMode="External"/><Relationship Id="rId7" Type="http://schemas.openxmlformats.org/officeDocument/2006/relationships/hyperlink" Target="mailto:stesouraria@benjamin-rs.com.br" TargetMode="External"/><Relationship Id="rId71" Type="http://schemas.openxmlformats.org/officeDocument/2006/relationships/hyperlink" Target="mailto:administracao@tupancidosul.rs.gov.br" TargetMode="External"/><Relationship Id="rId92" Type="http://schemas.openxmlformats.org/officeDocument/2006/relationships/hyperlink" Target="http://www.fredericowestphalen.rs.gov.br/" TargetMode="External"/><Relationship Id="rId2" Type="http://schemas.openxmlformats.org/officeDocument/2006/relationships/hyperlink" Target="mailto:gabinete@vicentedutra.rs.gov.br" TargetMode="External"/><Relationship Id="rId16" Type="http://schemas.openxmlformats.org/officeDocument/2006/relationships/hyperlink" Target="mailto:administracao@baraodecotegipe.rs.gov.br" TargetMode="External"/><Relationship Id="rId29" Type="http://schemas.openxmlformats.org/officeDocument/2006/relationships/hyperlink" Target="mailto:admpantano@pantanogrande.rs.gov.br" TargetMode="External"/><Relationship Id="rId11" Type="http://schemas.openxmlformats.org/officeDocument/2006/relationships/hyperlink" Target="mailto:gabinete@saldanhamarinho.rs.gov.br" TargetMode="External"/><Relationship Id="rId24" Type="http://schemas.openxmlformats.org/officeDocument/2006/relationships/hyperlink" Target="mailto:prefeitura@matoleitao-rs.com.br" TargetMode="External"/><Relationship Id="rId32" Type="http://schemas.openxmlformats.org/officeDocument/2006/relationships/hyperlink" Target="mailto:smap@caibate.rs.gov.br" TargetMode="External"/><Relationship Id="rId37" Type="http://schemas.openxmlformats.org/officeDocument/2006/relationships/hyperlink" Target="mailto:gabinete.benito@gmail.com" TargetMode="External"/><Relationship Id="rId40" Type="http://schemas.openxmlformats.org/officeDocument/2006/relationships/hyperlink" Target="mailto:gabinete@estanciavelha.rs.gov.br" TargetMode="External"/><Relationship Id="rId45" Type="http://schemas.openxmlformats.org/officeDocument/2006/relationships/hyperlink" Target="mailto:novocabrais@novocabrais.rs.gov.br" TargetMode="External"/><Relationship Id="rId53" Type="http://schemas.openxmlformats.org/officeDocument/2006/relationships/hyperlink" Target="mailto:gabinete@estrelavelha.rs.gov.br" TargetMode="External"/><Relationship Id="rId58" Type="http://schemas.openxmlformats.org/officeDocument/2006/relationships/hyperlink" Target="mailto:contato@itati.rs.gov.br" TargetMode="External"/><Relationship Id="rId66" Type="http://schemas.openxmlformats.org/officeDocument/2006/relationships/hyperlink" Target="mailto:adm.prefeitura@hotmail.com" TargetMode="External"/><Relationship Id="rId74" Type="http://schemas.openxmlformats.org/officeDocument/2006/relationships/hyperlink" Target="mailto:administracao@serio.rs.gov.br" TargetMode="External"/><Relationship Id="rId79" Type="http://schemas.openxmlformats.org/officeDocument/2006/relationships/hyperlink" Target="http://www.santamargaridadosul.rs.gov.br/" TargetMode="External"/><Relationship Id="rId87" Type="http://schemas.openxmlformats.org/officeDocument/2006/relationships/hyperlink" Target="http://www.capitao.rs.gov.br/" TargetMode="External"/><Relationship Id="rId5" Type="http://schemas.openxmlformats.org/officeDocument/2006/relationships/hyperlink" Target="mailto:gabinetedoprefeito@tramandai.rs.gov.br" TargetMode="External"/><Relationship Id="rId61" Type="http://schemas.openxmlformats.org/officeDocument/2006/relationships/hyperlink" Target="mailto:gabinete@pontao.rs.gov.br" TargetMode="External"/><Relationship Id="rId82" Type="http://schemas.openxmlformats.org/officeDocument/2006/relationships/hyperlink" Target="http://www.palmeiradasmissoes-rs.com.br/" TargetMode="External"/><Relationship Id="rId90" Type="http://schemas.openxmlformats.org/officeDocument/2006/relationships/hyperlink" Target="http://www.cruzalta.atende.net/" TargetMode="External"/><Relationship Id="rId95" Type="http://schemas.openxmlformats.org/officeDocument/2006/relationships/hyperlink" Target="http://www.santarosa.rs.gov.br/" TargetMode="External"/><Relationship Id="rId19" Type="http://schemas.openxmlformats.org/officeDocument/2006/relationships/hyperlink" Target="mailto:gabinete@pinheiromachado.rs.gov.br" TargetMode="External"/><Relationship Id="rId14" Type="http://schemas.openxmlformats.org/officeDocument/2006/relationships/hyperlink" Target="mailto:gabinete@bossoroca.rs.gov.br" TargetMode="External"/><Relationship Id="rId22" Type="http://schemas.openxmlformats.org/officeDocument/2006/relationships/hyperlink" Target="mailto:administrativo@sananduva.rs.com.br" TargetMode="External"/><Relationship Id="rId27" Type="http://schemas.openxmlformats.org/officeDocument/2006/relationships/hyperlink" Target="mailto:prefeitura@restingaseca.rs.gov.br" TargetMode="External"/><Relationship Id="rId30" Type="http://schemas.openxmlformats.org/officeDocument/2006/relationships/hyperlink" Target="mailto:gabineterosul@gmail.com" TargetMode="External"/><Relationship Id="rId35" Type="http://schemas.openxmlformats.org/officeDocument/2006/relationships/hyperlink" Target="mailto:comunica@davidcanabarro.rs.gov.br" TargetMode="External"/><Relationship Id="rId43" Type="http://schemas.openxmlformats.org/officeDocument/2006/relationships/hyperlink" Target="mailto:gabinetearatiba@pmaratiba.com.br" TargetMode="External"/><Relationship Id="rId48" Type="http://schemas.openxmlformats.org/officeDocument/2006/relationships/hyperlink" Target="mailto:secadm@bomprogresso.rs.gov.br" TargetMode="External"/><Relationship Id="rId56" Type="http://schemas.openxmlformats.org/officeDocument/2006/relationships/hyperlink" Target="mailto:gabinete@independencia.rs.gov.br" TargetMode="External"/><Relationship Id="rId64" Type="http://schemas.openxmlformats.org/officeDocument/2006/relationships/hyperlink" Target="mailto:gabinete@sertaosantana-rs.com.br" TargetMode="External"/><Relationship Id="rId69" Type="http://schemas.openxmlformats.org/officeDocument/2006/relationships/hyperlink" Target="mailto:prefeito@travesseiro.rs.gov.br" TargetMode="External"/><Relationship Id="rId77" Type="http://schemas.openxmlformats.org/officeDocument/2006/relationships/hyperlink" Target="mailto:prefeito@tapera.rs.gov.br" TargetMode="External"/><Relationship Id="rId100" Type="http://schemas.openxmlformats.org/officeDocument/2006/relationships/printerSettings" Target="../printerSettings/printerSettings7.bin"/><Relationship Id="rId8" Type="http://schemas.openxmlformats.org/officeDocument/2006/relationships/hyperlink" Target="mailto:prefeito@miraguai.rs.gov.br" TargetMode="External"/><Relationship Id="rId51" Type="http://schemas.openxmlformats.org/officeDocument/2006/relationships/hyperlink" Target="mailto:prefeitura@chapada.rs.gov.br" TargetMode="External"/><Relationship Id="rId72" Type="http://schemas.openxmlformats.org/officeDocument/2006/relationships/hyperlink" Target="mailto:prefeitura@prefvictorgraeff.com.br" TargetMode="External"/><Relationship Id="rId80" Type="http://schemas.openxmlformats.org/officeDocument/2006/relationships/hyperlink" Target="https://gramadoxavier.atende.net/" TargetMode="External"/><Relationship Id="rId85" Type="http://schemas.openxmlformats.org/officeDocument/2006/relationships/hyperlink" Target="http://www.barradoquarai.rs.gov.br/" TargetMode="External"/><Relationship Id="rId93" Type="http://schemas.openxmlformats.org/officeDocument/2006/relationships/hyperlink" Target="http://www.pontao.rs.gov.br/" TargetMode="External"/><Relationship Id="rId98" Type="http://schemas.openxmlformats.org/officeDocument/2006/relationships/hyperlink" Target="http://www.serio.rs.gov.br/" TargetMode="External"/><Relationship Id="rId3" Type="http://schemas.openxmlformats.org/officeDocument/2006/relationships/hyperlink" Target="mailto:gabinete@vespasianocorrears.com.br" TargetMode="External"/><Relationship Id="rId12" Type="http://schemas.openxmlformats.org/officeDocument/2006/relationships/hyperlink" Target="mailto:gabinete@salvadordasmissoes.rs.gov.br" TargetMode="External"/><Relationship Id="rId17" Type="http://schemas.openxmlformats.org/officeDocument/2006/relationships/hyperlink" Target="mailto:administracao@campinasdosul.rs.gov.br" TargetMode="External"/><Relationship Id="rId25" Type="http://schemas.openxmlformats.org/officeDocument/2006/relationships/hyperlink" Target="mailto:delfim@marcelinoramos.rs.gov.br" TargetMode="External"/><Relationship Id="rId33" Type="http://schemas.openxmlformats.org/officeDocument/2006/relationships/hyperlink" Target="mailto:prefeiitura@braga.rs.gov.br" TargetMode="External"/><Relationship Id="rId38" Type="http://schemas.openxmlformats.org/officeDocument/2006/relationships/hyperlink" Target="mailto:guabiju@guabijurs.com.br" TargetMode="External"/><Relationship Id="rId46" Type="http://schemas.openxmlformats.org/officeDocument/2006/relationships/hyperlink" Target="mailto:gabineteprefeitoluizinho@gmail.com" TargetMode="External"/><Relationship Id="rId59" Type="http://schemas.openxmlformats.org/officeDocument/2006/relationships/hyperlink" Target="mailto:prefeito@jaguarao.rs.gov.br" TargetMode="External"/><Relationship Id="rId67" Type="http://schemas.openxmlformats.org/officeDocument/2006/relationships/hyperlink" Target="mailto:gabinete@tavares.rs.gov.br" TargetMode="External"/><Relationship Id="rId20" Type="http://schemas.openxmlformats.org/officeDocument/2006/relationships/hyperlink" Target="mailto:pmsagrada@uol.com.br" TargetMode="External"/><Relationship Id="rId41" Type="http://schemas.openxmlformats.org/officeDocument/2006/relationships/hyperlink" Target="mailto:pdtmcard@pdrmcard.com.br" TargetMode="External"/><Relationship Id="rId54" Type="http://schemas.openxmlformats.org/officeDocument/2006/relationships/hyperlink" Target="mailto:gabinete@fredericowestphalen.rs.gov.br" TargetMode="External"/><Relationship Id="rId62" Type="http://schemas.openxmlformats.org/officeDocument/2006/relationships/hyperlink" Target="mailto:gabinete@pontepreta.rs.gov.br" TargetMode="External"/><Relationship Id="rId70" Type="http://schemas.openxmlformats.org/officeDocument/2006/relationships/hyperlink" Target="mailto:gabinete@pmtcoroas.com.br" TargetMode="External"/><Relationship Id="rId75" Type="http://schemas.openxmlformats.org/officeDocument/2006/relationships/hyperlink" Target="mailto:gabinete@taquara.rs.gov.br" TargetMode="External"/><Relationship Id="rId83" Type="http://schemas.openxmlformats.org/officeDocument/2006/relationships/hyperlink" Target="http://www.lagoavermelha.atende.net/" TargetMode="External"/><Relationship Id="rId88" Type="http://schemas.openxmlformats.org/officeDocument/2006/relationships/hyperlink" Target="http://www.casca.rs.gov.br/" TargetMode="External"/><Relationship Id="rId91" Type="http://schemas.openxmlformats.org/officeDocument/2006/relationships/hyperlink" Target="http://www.estrela.atende.net/" TargetMode="External"/><Relationship Id="rId96" Type="http://schemas.openxmlformats.org/officeDocument/2006/relationships/hyperlink" Target="http://www.sertaosantana-rs.com.br/" TargetMode="External"/><Relationship Id="rId1" Type="http://schemas.openxmlformats.org/officeDocument/2006/relationships/hyperlink" Target="mailto:administracao.sap@dgnet.com.br" TargetMode="External"/><Relationship Id="rId6" Type="http://schemas.openxmlformats.org/officeDocument/2006/relationships/hyperlink" Target="mailto:gabinete@tucunduva.rs.gov.br" TargetMode="External"/><Relationship Id="rId15" Type="http://schemas.openxmlformats.org/officeDocument/2006/relationships/hyperlink" Target="mailto:protocologeral.pmar@gmail.com" TargetMode="External"/><Relationship Id="rId23" Type="http://schemas.openxmlformats.org/officeDocument/2006/relationships/hyperlink" Target="mailto:prefeitura@portolucena.rs.gov.br" TargetMode="External"/><Relationship Id="rId28" Type="http://schemas.openxmlformats.org/officeDocument/2006/relationships/hyperlink" Target="mailto:gabinete@saojosedosausentes.rs.gov.br" TargetMode="External"/><Relationship Id="rId36" Type="http://schemas.openxmlformats.org/officeDocument/2006/relationships/hyperlink" Target="mailto:gabinetedoprefeito@ibarama.com" TargetMode="External"/><Relationship Id="rId49" Type="http://schemas.openxmlformats.org/officeDocument/2006/relationships/hyperlink" Target="mailto:prefeitura@cachoeirinha.rs.gov.br" TargetMode="External"/><Relationship Id="rId57" Type="http://schemas.openxmlformats.org/officeDocument/2006/relationships/hyperlink" Target="mailto:gabinete@itaqui.rs.gov.br" TargetMode="External"/><Relationship Id="rId10" Type="http://schemas.openxmlformats.org/officeDocument/2006/relationships/hyperlink" Target="mailto:casacivil@santamaria.rs.gov.br" TargetMode="External"/><Relationship Id="rId31" Type="http://schemas.openxmlformats.org/officeDocument/2006/relationships/hyperlink" Target="mailto:atendimento.cidadao@canoas.rs.gov.br" TargetMode="External"/><Relationship Id="rId44" Type="http://schemas.openxmlformats.org/officeDocument/2006/relationships/hyperlink" Target="mailto:administracao@senadorsalgadofilho.rs.gov.br" TargetMode="External"/><Relationship Id="rId52" Type="http://schemas.openxmlformats.org/officeDocument/2006/relationships/hyperlink" Target="mailto:ouvidoria@charqueadas.rs.gov.br" TargetMode="External"/><Relationship Id="rId60" Type="http://schemas.openxmlformats.org/officeDocument/2006/relationships/hyperlink" Target="mailto:cristianoprefeito@yahoo.com" TargetMode="External"/><Relationship Id="rId65" Type="http://schemas.openxmlformats.org/officeDocument/2006/relationships/hyperlink" Target="mailto:prefeito@prefeituratapejara.com.br" TargetMode="External"/><Relationship Id="rId73" Type="http://schemas.openxmlformats.org/officeDocument/2006/relationships/hyperlink" Target="mailto:administracao@doutorricardo.rs.gov.br" TargetMode="External"/><Relationship Id="rId78" Type="http://schemas.openxmlformats.org/officeDocument/2006/relationships/hyperlink" Target="http://www.jaquirana.rs.gov.br/" TargetMode="External"/><Relationship Id="rId81" Type="http://schemas.openxmlformats.org/officeDocument/2006/relationships/hyperlink" Target="http://www.rosariodosul.rs.gov.br/" TargetMode="External"/><Relationship Id="rId86" Type="http://schemas.openxmlformats.org/officeDocument/2006/relationships/hyperlink" Target="http://www.venancioaires.rs.gov.br/" TargetMode="External"/><Relationship Id="rId94" Type="http://schemas.openxmlformats.org/officeDocument/2006/relationships/hyperlink" Target="http://www.pontepreta.rs.gov.br/" TargetMode="External"/><Relationship Id="rId99" Type="http://schemas.openxmlformats.org/officeDocument/2006/relationships/hyperlink" Target="http://www.taquara.rs.gov.br/" TargetMode="External"/><Relationship Id="rId4" Type="http://schemas.openxmlformats.org/officeDocument/2006/relationships/hyperlink" Target="mailto:prefeito@tenenteportela.rs.gov.br" TargetMode="External"/><Relationship Id="rId9" Type="http://schemas.openxmlformats.org/officeDocument/2006/relationships/hyperlink" Target="mailto:gabineteprefeito@pmmontauri.com.br" TargetMode="External"/><Relationship Id="rId13" Type="http://schemas.openxmlformats.org/officeDocument/2006/relationships/hyperlink" Target="mailto:gabinete@montenegro.rs.gov.br" TargetMode="External"/><Relationship Id="rId18" Type="http://schemas.openxmlformats.org/officeDocument/2006/relationships/hyperlink" Target="mailto:prefeitura@santaceciliadosul.rs.gov.br" TargetMode="External"/><Relationship Id="rId39" Type="http://schemas.openxmlformats.org/officeDocument/2006/relationships/hyperlink" Target="mailto:assessoria@morroreuter.rs.gov.br" TargetMode="External"/></Relationships>
</file>

<file path=xl/worksheets/sheet1.xml><?xml version="1.0" encoding="utf-8"?>
<worksheet xmlns="http://schemas.openxmlformats.org/spreadsheetml/2006/main" xmlns:r="http://schemas.openxmlformats.org/officeDocument/2006/relationships">
  <sheetPr codeName="Plan1"/>
  <dimension ref="B3:S16"/>
  <sheetViews>
    <sheetView showGridLines="0" showRowColHeaders="0" tabSelected="1" zoomScale="90" zoomScaleNormal="90" workbookViewId="0"/>
  </sheetViews>
  <sheetFormatPr defaultColWidth="9.140625" defaultRowHeight="15"/>
  <cols>
    <col min="1" max="1" width="5.85546875" style="18" customWidth="1"/>
    <col min="2" max="16384" width="9.140625" style="18"/>
  </cols>
  <sheetData>
    <row r="3" spans="2:19" ht="21">
      <c r="D3" s="113" t="s">
        <v>32</v>
      </c>
      <c r="E3" s="187"/>
      <c r="F3" s="187"/>
      <c r="G3" s="187"/>
      <c r="H3" s="187"/>
      <c r="I3" s="187"/>
      <c r="J3" s="187"/>
      <c r="K3" s="187"/>
      <c r="L3" s="187"/>
      <c r="M3" s="187"/>
      <c r="N3" s="187"/>
      <c r="O3" s="187"/>
      <c r="P3" s="187"/>
      <c r="Q3" s="187"/>
      <c r="R3" s="187"/>
      <c r="S3" s="187"/>
    </row>
    <row r="4" spans="2:19" ht="21">
      <c r="D4" s="81" t="s">
        <v>3743</v>
      </c>
      <c r="E4" s="187"/>
      <c r="F4" s="353" t="s">
        <v>7246</v>
      </c>
      <c r="G4" s="353"/>
      <c r="H4" s="353" t="s">
        <v>7247</v>
      </c>
      <c r="I4" s="353"/>
      <c r="J4" s="353"/>
      <c r="K4" s="353"/>
      <c r="L4" s="353"/>
      <c r="M4" s="353"/>
      <c r="N4" s="353"/>
      <c r="O4" s="353"/>
      <c r="P4" s="187"/>
      <c r="Q4" s="187"/>
      <c r="R4" s="187"/>
      <c r="S4" s="187"/>
    </row>
    <row r="5" spans="2:19" ht="21">
      <c r="D5" s="81" t="s">
        <v>441</v>
      </c>
      <c r="E5" s="187"/>
      <c r="F5" s="81"/>
      <c r="G5" s="81"/>
      <c r="H5" s="81"/>
      <c r="I5" s="81"/>
      <c r="J5" s="81"/>
      <c r="K5" s="81"/>
      <c r="L5" s="187"/>
      <c r="M5" s="187"/>
      <c r="N5" s="187"/>
      <c r="O5" s="187"/>
      <c r="P5" s="187"/>
      <c r="Q5" s="187"/>
      <c r="R5" s="187"/>
      <c r="S5" s="187"/>
    </row>
    <row r="6" spans="2:19" ht="21">
      <c r="D6" s="81"/>
      <c r="E6" s="187"/>
      <c r="F6" s="81"/>
      <c r="G6" s="81"/>
      <c r="H6" s="81"/>
      <c r="I6" s="81"/>
      <c r="J6" s="81"/>
      <c r="K6" s="187"/>
      <c r="L6" s="187"/>
      <c r="M6" s="187"/>
      <c r="N6" s="187"/>
      <c r="O6" s="187"/>
      <c r="P6" s="187"/>
      <c r="Q6" s="187"/>
      <c r="R6" s="187"/>
      <c r="S6" s="187"/>
    </row>
    <row r="7" spans="2:19" ht="23.25">
      <c r="F7" s="16"/>
      <c r="G7" s="16"/>
      <c r="H7" s="16"/>
      <c r="I7" s="17"/>
      <c r="J7" s="17"/>
    </row>
    <row r="11" spans="2:19" ht="28.5">
      <c r="B11" s="355" t="s">
        <v>3098</v>
      </c>
      <c r="C11" s="355"/>
      <c r="D11" s="355"/>
      <c r="E11" s="355"/>
      <c r="F11" s="355"/>
      <c r="G11" s="355"/>
      <c r="H11" s="355"/>
      <c r="I11" s="355"/>
      <c r="J11" s="355"/>
      <c r="K11" s="355"/>
      <c r="L11" s="355"/>
      <c r="M11" s="355"/>
      <c r="N11" s="355"/>
    </row>
    <row r="13" spans="2:19" ht="15.75" thickBot="1"/>
    <row r="14" spans="2:19" ht="15.75" thickTop="1">
      <c r="D14" s="356" t="s">
        <v>2274</v>
      </c>
      <c r="E14" s="357"/>
      <c r="F14" s="357"/>
      <c r="G14" s="357"/>
      <c r="H14" s="357"/>
      <c r="I14" s="357"/>
      <c r="J14" s="357"/>
      <c r="K14" s="357"/>
      <c r="L14" s="358"/>
    </row>
    <row r="15" spans="2:19" ht="15.75" thickBot="1">
      <c r="D15" s="359"/>
      <c r="E15" s="360"/>
      <c r="F15" s="360"/>
      <c r="G15" s="360"/>
      <c r="H15" s="360"/>
      <c r="I15" s="360"/>
      <c r="J15" s="360"/>
      <c r="K15" s="360"/>
      <c r="L15" s="361"/>
    </row>
    <row r="16" spans="2:19" ht="15.75" thickTop="1"/>
  </sheetData>
  <sheetProtection selectLockedCells="1"/>
  <mergeCells count="2">
    <mergeCell ref="B11:N11"/>
    <mergeCell ref="D14:L15"/>
  </mergeCells>
  <phoneticPr fontId="39" type="noConversion"/>
  <dataValidations count="1">
    <dataValidation type="list" allowBlank="1" showInputMessage="1" showErrorMessage="1" errorTitle="Atenção!!" error="Digite ou escolha uma municipio da lista!" promptTitle="Atenção!!!" prompt="Escolha seu município na lista!&#10;" sqref="D14:L15">
      <formula1>Lista_de_Municipios</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Plan2"/>
  <dimension ref="A2:N15"/>
  <sheetViews>
    <sheetView showGridLines="0" zoomScale="85" zoomScaleNormal="85" workbookViewId="0"/>
  </sheetViews>
  <sheetFormatPr defaultColWidth="9.140625" defaultRowHeight="15"/>
  <cols>
    <col min="1" max="1" width="5.28515625" style="18" customWidth="1"/>
    <col min="2" max="16384" width="9.140625" style="18"/>
  </cols>
  <sheetData>
    <row r="2" spans="1:14" ht="21">
      <c r="D2" s="113" t="s">
        <v>32</v>
      </c>
      <c r="E2" s="187"/>
      <c r="F2" s="187"/>
      <c r="G2" s="187"/>
      <c r="H2" s="187"/>
      <c r="I2" s="187"/>
      <c r="J2" s="187"/>
      <c r="K2" s="187"/>
    </row>
    <row r="3" spans="1:14" ht="21">
      <c r="D3" s="81" t="s">
        <v>3743</v>
      </c>
      <c r="E3" s="187"/>
      <c r="F3" s="187"/>
      <c r="G3" s="187"/>
      <c r="H3" s="187"/>
      <c r="I3" s="187"/>
      <c r="J3" s="187"/>
      <c r="K3" s="187"/>
    </row>
    <row r="4" spans="1:14" ht="21">
      <c r="D4" s="81" t="s">
        <v>441</v>
      </c>
      <c r="E4" s="187"/>
      <c r="F4" s="81"/>
      <c r="G4" s="81"/>
      <c r="H4" s="81"/>
      <c r="I4" s="81"/>
      <c r="J4" s="81"/>
      <c r="K4" s="187"/>
    </row>
    <row r="5" spans="1:14" ht="21">
      <c r="E5" s="187"/>
      <c r="F5" s="81"/>
      <c r="G5" s="81"/>
      <c r="H5" s="81"/>
      <c r="I5" s="81"/>
      <c r="J5" s="81"/>
      <c r="K5" s="187"/>
    </row>
    <row r="6" spans="1:14" ht="23.25">
      <c r="F6" s="16"/>
      <c r="G6" s="16"/>
      <c r="H6" s="16"/>
      <c r="I6" s="17"/>
      <c r="J6" s="17"/>
    </row>
    <row r="9" spans="1:14">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c r="A11" s="19"/>
      <c r="B11" s="19"/>
      <c r="C11" s="19"/>
      <c r="D11" s="19"/>
      <c r="E11" s="19"/>
      <c r="F11" s="19"/>
      <c r="G11" s="19"/>
      <c r="H11" s="19"/>
      <c r="I11" s="19"/>
      <c r="J11" s="19"/>
      <c r="K11" s="19"/>
      <c r="L11" s="19"/>
      <c r="M11" s="19"/>
      <c r="N11" s="19"/>
    </row>
    <row r="12" spans="1:14">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c r="A15" s="19"/>
      <c r="B15" s="19"/>
      <c r="C15" s="19"/>
      <c r="M15" s="19"/>
      <c r="N15" s="19"/>
    </row>
  </sheetData>
  <sheetProtection selectLockedCells="1" selectUnlockedCells="1"/>
  <phoneticPr fontId="39"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Plan3"/>
  <dimension ref="A5:N200"/>
  <sheetViews>
    <sheetView showGridLines="0" topLeftCell="A160" zoomScale="115" zoomScaleNormal="130" workbookViewId="0">
      <selection activeCell="A165" sqref="A165:K165"/>
    </sheetView>
  </sheetViews>
  <sheetFormatPr defaultRowHeight="15"/>
  <cols>
    <col min="1" max="1" width="1.5703125" customWidth="1"/>
    <col min="2" max="2" width="7.42578125" customWidth="1"/>
    <col min="3" max="3" width="18.7109375" customWidth="1"/>
    <col min="4" max="4" width="9.5703125" customWidth="1"/>
    <col min="5" max="5" width="11" customWidth="1"/>
    <col min="6" max="6" width="6.7109375" customWidth="1"/>
    <col min="7" max="7" width="5" customWidth="1"/>
    <col min="8" max="8" width="8.5703125" customWidth="1"/>
    <col min="9" max="9" width="6.42578125" customWidth="1"/>
    <col min="10" max="10" width="10" customWidth="1"/>
    <col min="11" max="11" width="9.42578125" customWidth="1"/>
    <col min="12" max="12" width="3.7109375" customWidth="1"/>
  </cols>
  <sheetData>
    <row r="5" spans="1:14">
      <c r="A5" s="362" t="s">
        <v>2300</v>
      </c>
      <c r="B5" s="362"/>
      <c r="C5" s="362"/>
      <c r="D5" s="362"/>
      <c r="E5" s="362"/>
      <c r="F5" s="362"/>
      <c r="G5" s="362"/>
      <c r="H5" s="362"/>
      <c r="I5" s="362"/>
      <c r="J5" s="362"/>
      <c r="K5" s="362"/>
      <c r="L5" s="8"/>
      <c r="M5" s="8"/>
      <c r="N5" s="8"/>
    </row>
    <row r="6" spans="1:14">
      <c r="A6" s="362" t="s">
        <v>3219</v>
      </c>
      <c r="B6" s="362"/>
      <c r="C6" s="362"/>
      <c r="D6" s="362"/>
      <c r="E6" s="362"/>
      <c r="F6" s="362"/>
      <c r="G6" s="362"/>
      <c r="H6" s="362"/>
      <c r="I6" s="362"/>
      <c r="J6" s="362"/>
      <c r="K6" s="362"/>
      <c r="L6" s="8"/>
      <c r="M6" s="8"/>
      <c r="N6" s="8"/>
    </row>
    <row r="8" spans="1:14">
      <c r="B8" s="8"/>
      <c r="C8" s="84" t="s">
        <v>411</v>
      </c>
      <c r="D8" s="364" t="str">
        <f>ENTRADA!$D$14</f>
        <v>Município de Aceguá</v>
      </c>
      <c r="E8" s="364"/>
      <c r="F8" s="364"/>
      <c r="G8" s="364"/>
      <c r="H8" s="364"/>
      <c r="I8" s="364"/>
      <c r="J8" s="364"/>
      <c r="K8" s="364"/>
      <c r="L8" s="8"/>
      <c r="M8" s="8"/>
      <c r="N8" s="8"/>
    </row>
    <row r="9" spans="1:14">
      <c r="B9" s="3" t="s">
        <v>2301</v>
      </c>
      <c r="C9" s="3"/>
      <c r="D9" s="3"/>
      <c r="E9" s="3"/>
      <c r="F9" s="3"/>
      <c r="G9" s="3"/>
      <c r="H9" s="3"/>
      <c r="I9" s="3"/>
      <c r="J9" s="3"/>
      <c r="K9" s="3"/>
      <c r="L9" s="3"/>
      <c r="M9" s="3"/>
      <c r="N9" s="3"/>
    </row>
    <row r="10" spans="1:14" ht="43.5" customHeight="1">
      <c r="A10" s="363" t="s">
        <v>1987</v>
      </c>
      <c r="B10" s="363"/>
      <c r="C10" s="363"/>
      <c r="D10" s="363"/>
      <c r="E10" s="363"/>
      <c r="F10" s="363"/>
      <c r="G10" s="363"/>
      <c r="H10" s="363"/>
      <c r="I10" s="363"/>
      <c r="J10" s="363"/>
      <c r="K10" s="363"/>
      <c r="L10" s="8"/>
      <c r="M10" s="8"/>
      <c r="N10" s="8"/>
    </row>
    <row r="11" spans="1:14">
      <c r="B11" s="3"/>
      <c r="C11" s="3"/>
      <c r="D11" s="3"/>
      <c r="E11" s="3"/>
      <c r="F11" s="3"/>
      <c r="G11" s="3"/>
      <c r="H11" s="3"/>
      <c r="I11" s="3"/>
      <c r="J11" s="3"/>
      <c r="K11" s="3"/>
      <c r="L11" s="3"/>
      <c r="M11" s="3"/>
      <c r="N11" s="3"/>
    </row>
    <row r="12" spans="1:14">
      <c r="B12" s="8"/>
      <c r="C12" s="369" t="s">
        <v>2302</v>
      </c>
      <c r="D12" s="369"/>
      <c r="E12" s="369"/>
      <c r="F12" s="369"/>
      <c r="G12" s="369"/>
      <c r="H12" s="369"/>
      <c r="I12" s="369"/>
      <c r="J12" s="369"/>
      <c r="K12" s="369"/>
      <c r="L12" s="8"/>
      <c r="M12" s="8"/>
      <c r="N12" s="8"/>
    </row>
    <row r="13" spans="1:14" ht="15.75" thickBot="1">
      <c r="B13" s="3"/>
      <c r="C13" s="3"/>
      <c r="D13" s="3"/>
      <c r="E13" s="3"/>
      <c r="F13" s="3"/>
      <c r="G13" s="3"/>
      <c r="H13" s="3"/>
      <c r="I13" s="3"/>
      <c r="J13" s="3"/>
      <c r="K13" s="3"/>
      <c r="L13" s="3"/>
      <c r="M13" s="3"/>
      <c r="N13" s="3"/>
    </row>
    <row r="14" spans="1:14" ht="15.75" customHeight="1">
      <c r="B14" s="374" t="str">
        <f>ENTRADA!$D$14</f>
        <v>Município de Aceguá</v>
      </c>
      <c r="C14" s="375"/>
      <c r="D14" s="375"/>
      <c r="E14" s="375"/>
      <c r="F14" s="375"/>
      <c r="G14" s="376"/>
      <c r="H14" s="365" t="s">
        <v>2304</v>
      </c>
      <c r="I14" s="366"/>
      <c r="J14" s="370">
        <f>VLOOKUP(B14,B_DADOS!A3:AB499,2,FALSE)</f>
        <v>0</v>
      </c>
      <c r="K14" s="372" t="s">
        <v>2282</v>
      </c>
      <c r="L14" s="3"/>
      <c r="M14" s="3"/>
      <c r="N14" s="3"/>
    </row>
    <row r="15" spans="1:14" ht="15.75" customHeight="1" thickBot="1">
      <c r="B15" s="377"/>
      <c r="C15" s="378"/>
      <c r="D15" s="378"/>
      <c r="E15" s="378"/>
      <c r="F15" s="378"/>
      <c r="G15" s="379"/>
      <c r="H15" s="367"/>
      <c r="I15" s="368"/>
      <c r="J15" s="371"/>
      <c r="K15" s="373"/>
      <c r="L15" s="3"/>
      <c r="M15" s="3"/>
      <c r="N15" s="3"/>
    </row>
    <row r="16" spans="1:14" ht="15.75" customHeight="1">
      <c r="B16" s="365" t="s">
        <v>2303</v>
      </c>
      <c r="C16" s="391">
        <f>VLOOKUP(ENTRADA!D14,B_DADOS!A3:AB499,26,FALSE)</f>
        <v>96445000</v>
      </c>
      <c r="D16" s="392"/>
      <c r="E16" s="380" t="s">
        <v>2284</v>
      </c>
      <c r="F16" s="382" t="str">
        <f>VLOOKUP(B14,B_DADOS!A3:AB499,17,FALSE)</f>
        <v>ACEGUA</v>
      </c>
      <c r="G16" s="382"/>
      <c r="H16" s="383"/>
      <c r="I16" s="383"/>
      <c r="J16" s="383"/>
      <c r="K16" s="370"/>
      <c r="L16" s="3"/>
      <c r="M16" s="3"/>
      <c r="N16" s="3"/>
    </row>
    <row r="17" spans="2:14" ht="15.75" customHeight="1" thickBot="1">
      <c r="B17" s="367"/>
      <c r="C17" s="393"/>
      <c r="D17" s="394"/>
      <c r="E17" s="381"/>
      <c r="F17" s="384"/>
      <c r="G17" s="384"/>
      <c r="H17" s="384"/>
      <c r="I17" s="384"/>
      <c r="J17" s="384"/>
      <c r="K17" s="371"/>
      <c r="L17" s="3"/>
      <c r="M17" s="3"/>
      <c r="N17" s="3"/>
    </row>
    <row r="18" spans="2:14" ht="15.75" customHeight="1">
      <c r="B18" s="365" t="s">
        <v>2305</v>
      </c>
      <c r="C18" s="406" t="str">
        <f>VLOOKUP(B14,B_DADOS!A3:AB499,24,FALSE)</f>
        <v>53 - 32461633</v>
      </c>
      <c r="D18" s="407"/>
      <c r="E18" s="398" t="s">
        <v>2245</v>
      </c>
      <c r="F18" s="382"/>
      <c r="G18" s="382"/>
      <c r="H18" s="382"/>
      <c r="I18" s="382"/>
      <c r="J18" s="382"/>
      <c r="K18" s="370"/>
      <c r="L18" s="3"/>
      <c r="M18" s="3"/>
      <c r="N18" s="3"/>
    </row>
    <row r="19" spans="2:14" ht="15.75" customHeight="1" thickBot="1">
      <c r="B19" s="367"/>
      <c r="C19" s="408"/>
      <c r="D19" s="409"/>
      <c r="E19" s="399"/>
      <c r="F19" s="384"/>
      <c r="G19" s="384"/>
      <c r="H19" s="384"/>
      <c r="I19" s="384"/>
      <c r="J19" s="384"/>
      <c r="K19" s="371"/>
      <c r="L19" s="3"/>
      <c r="M19" s="3"/>
      <c r="N19" s="3"/>
    </row>
    <row r="20" spans="2:14" ht="15" customHeight="1">
      <c r="B20" s="365" t="s">
        <v>2288</v>
      </c>
      <c r="C20" s="366"/>
      <c r="D20" s="382" t="str">
        <f>VLOOKUP(B14,B_DADOS!A3:AB499,10,FALSE)</f>
        <v>MARCUS VINÍCIUS GODOY DE AGUIAR</v>
      </c>
      <c r="E20" s="382"/>
      <c r="F20" s="382"/>
      <c r="G20" s="382"/>
      <c r="H20" s="370"/>
      <c r="I20" s="398" t="s">
        <v>2289</v>
      </c>
      <c r="J20" s="382"/>
      <c r="K20" s="370"/>
      <c r="L20" s="3"/>
      <c r="M20" s="3"/>
      <c r="N20" s="3"/>
    </row>
    <row r="21" spans="2:14" ht="15.75" customHeight="1" thickBot="1">
      <c r="B21" s="367"/>
      <c r="C21" s="368"/>
      <c r="D21" s="384"/>
      <c r="E21" s="384"/>
      <c r="F21" s="384"/>
      <c r="G21" s="384"/>
      <c r="H21" s="371"/>
      <c r="I21" s="399"/>
      <c r="J21" s="384"/>
      <c r="K21" s="371"/>
      <c r="L21" s="3"/>
      <c r="M21" s="3"/>
      <c r="N21" s="3"/>
    </row>
    <row r="22" spans="2:14" ht="15" customHeight="1">
      <c r="B22" s="400" t="s">
        <v>2306</v>
      </c>
      <c r="C22" s="401"/>
      <c r="D22" s="401"/>
      <c r="E22" s="402"/>
      <c r="F22" s="365" t="s">
        <v>2286</v>
      </c>
      <c r="G22" s="366"/>
      <c r="H22" s="385">
        <f>VLOOKUP(B14,B_DADOS!A3:AB499,12,FALSE)</f>
        <v>32461660</v>
      </c>
      <c r="I22" s="385"/>
      <c r="J22" s="385"/>
      <c r="K22" s="386"/>
      <c r="L22" s="3"/>
      <c r="M22" s="3"/>
      <c r="N22" s="3"/>
    </row>
    <row r="23" spans="2:14" ht="15.75" thickBot="1">
      <c r="B23" s="403"/>
      <c r="C23" s="404"/>
      <c r="D23" s="404"/>
      <c r="E23" s="405"/>
      <c r="F23" s="367"/>
      <c r="G23" s="368"/>
      <c r="H23" s="387"/>
      <c r="I23" s="387"/>
      <c r="J23" s="387"/>
      <c r="K23" s="388"/>
      <c r="L23" s="3"/>
      <c r="M23" s="3"/>
      <c r="N23" s="3"/>
    </row>
    <row r="24" spans="2:14" ht="15.75" thickBot="1">
      <c r="B24" s="395" t="s">
        <v>64</v>
      </c>
      <c r="C24" s="396"/>
      <c r="D24" s="396"/>
      <c r="E24" s="396"/>
      <c r="F24" s="396"/>
      <c r="G24" s="396"/>
      <c r="H24" s="396"/>
      <c r="I24" s="396"/>
      <c r="J24" s="396"/>
      <c r="K24" s="397"/>
      <c r="L24" s="3"/>
      <c r="M24" s="3"/>
      <c r="N24" s="3"/>
    </row>
    <row r="25" spans="2:14" ht="15" customHeight="1">
      <c r="B25" s="398" t="s">
        <v>65</v>
      </c>
      <c r="C25" s="370"/>
      <c r="D25" s="398" t="s">
        <v>66</v>
      </c>
      <c r="E25" s="370"/>
      <c r="F25" s="398" t="s">
        <v>67</v>
      </c>
      <c r="G25" s="382"/>
      <c r="H25" s="382"/>
      <c r="I25" s="382"/>
      <c r="J25" s="382"/>
      <c r="K25" s="370"/>
    </row>
    <row r="26" spans="2:14" ht="15" customHeight="1" thickBot="1">
      <c r="B26" s="399"/>
      <c r="C26" s="371"/>
      <c r="D26" s="399"/>
      <c r="E26" s="371"/>
      <c r="F26" s="399"/>
      <c r="G26" s="384"/>
      <c r="H26" s="384"/>
      <c r="I26" s="384"/>
      <c r="J26" s="384"/>
      <c r="K26" s="371"/>
    </row>
    <row r="27" spans="2:14" ht="15" customHeight="1"/>
    <row r="28" spans="2:14" ht="15" customHeight="1">
      <c r="B28" s="362" t="s">
        <v>2307</v>
      </c>
      <c r="C28" s="362"/>
      <c r="D28" s="362"/>
      <c r="E28" s="362"/>
      <c r="F28" s="362"/>
      <c r="G28" s="362"/>
      <c r="H28" s="362"/>
      <c r="I28" s="362"/>
      <c r="J28" s="362"/>
      <c r="K28" s="362"/>
    </row>
    <row r="30" spans="2:14">
      <c r="B30" s="369" t="s">
        <v>2308</v>
      </c>
      <c r="C30" s="369"/>
      <c r="D30" s="369"/>
      <c r="E30" s="369"/>
      <c r="F30" s="369"/>
      <c r="G30" s="369"/>
      <c r="H30" s="369"/>
      <c r="I30" s="369"/>
      <c r="J30" s="369"/>
      <c r="K30" s="369"/>
    </row>
    <row r="31" spans="2:14" ht="15.75" thickBot="1"/>
    <row r="32" spans="2:14">
      <c r="B32" s="9"/>
      <c r="C32" s="389" t="s">
        <v>2309</v>
      </c>
      <c r="D32" s="389"/>
      <c r="E32" s="389"/>
      <c r="F32" s="389"/>
      <c r="G32" s="389"/>
      <c r="H32" s="389"/>
      <c r="I32" s="389"/>
      <c r="J32" s="389"/>
      <c r="K32" s="390"/>
    </row>
    <row r="33" spans="2:11">
      <c r="B33" s="10"/>
      <c r="C33" s="416" t="s">
        <v>2310</v>
      </c>
      <c r="D33" s="416"/>
      <c r="E33" s="416"/>
      <c r="F33" s="416"/>
      <c r="G33" s="416"/>
      <c r="H33" s="416"/>
      <c r="I33" s="416"/>
      <c r="J33" s="416"/>
      <c r="K33" s="417"/>
    </row>
    <row r="34" spans="2:11">
      <c r="B34" s="10"/>
      <c r="C34" s="416" t="s">
        <v>2320</v>
      </c>
      <c r="D34" s="416"/>
      <c r="E34" s="416"/>
      <c r="F34" s="416"/>
      <c r="G34" s="416"/>
      <c r="H34" s="416"/>
      <c r="I34" s="416"/>
      <c r="J34" s="416"/>
      <c r="K34" s="417"/>
    </row>
    <row r="35" spans="2:11">
      <c r="B35" s="10"/>
      <c r="C35" s="418" t="s">
        <v>2319</v>
      </c>
      <c r="D35" s="418"/>
      <c r="E35" s="418"/>
      <c r="F35" s="418"/>
      <c r="G35" s="418"/>
      <c r="H35" s="418"/>
      <c r="I35" s="418"/>
      <c r="J35" s="418"/>
      <c r="K35" s="419"/>
    </row>
    <row r="36" spans="2:11" ht="15.75" thickBot="1">
      <c r="B36" s="6"/>
      <c r="C36" s="420" t="s">
        <v>2311</v>
      </c>
      <c r="D36" s="420"/>
      <c r="E36" s="420"/>
      <c r="F36" s="420"/>
      <c r="G36" s="420"/>
      <c r="H36" s="420"/>
      <c r="I36" s="420"/>
      <c r="J36" s="420"/>
      <c r="K36" s="421"/>
    </row>
    <row r="38" spans="2:11">
      <c r="B38" s="95" t="s">
        <v>2312</v>
      </c>
    </row>
    <row r="39" spans="2:11" ht="15.75" thickBot="1"/>
    <row r="40" spans="2:11">
      <c r="B40" s="9"/>
      <c r="C40" s="389" t="s">
        <v>2313</v>
      </c>
      <c r="D40" s="389"/>
      <c r="E40" s="389"/>
      <c r="F40" s="389"/>
      <c r="G40" s="389"/>
      <c r="H40" s="389"/>
      <c r="I40" s="389"/>
      <c r="J40" s="389"/>
      <c r="K40" s="390"/>
    </row>
    <row r="41" spans="2:11" ht="15.75" thickBot="1">
      <c r="B41" s="6"/>
      <c r="C41" s="11" t="s">
        <v>2314</v>
      </c>
      <c r="D41" s="5"/>
      <c r="E41" s="5"/>
      <c r="F41" s="5"/>
      <c r="G41" s="5"/>
      <c r="H41" s="5"/>
      <c r="I41" s="5"/>
      <c r="J41" s="5"/>
      <c r="K41" s="4"/>
    </row>
    <row r="43" spans="2:11">
      <c r="B43" s="95" t="s">
        <v>2315</v>
      </c>
    </row>
    <row r="44" spans="2:11" ht="15.75" thickBot="1"/>
    <row r="45" spans="2:11">
      <c r="B45" s="9"/>
      <c r="C45" s="389" t="s">
        <v>2316</v>
      </c>
      <c r="D45" s="389"/>
      <c r="E45" s="389"/>
      <c r="F45" s="389"/>
      <c r="G45" s="389"/>
      <c r="H45" s="389"/>
      <c r="I45" s="389"/>
      <c r="J45" s="389"/>
      <c r="K45" s="390"/>
    </row>
    <row r="46" spans="2:11" ht="15.75" thickBot="1">
      <c r="B46" s="6"/>
      <c r="C46" s="420" t="s">
        <v>2317</v>
      </c>
      <c r="D46" s="420"/>
      <c r="E46" s="420"/>
      <c r="F46" s="420"/>
      <c r="G46" s="420"/>
      <c r="H46" s="420"/>
      <c r="I46" s="420"/>
      <c r="J46" s="420"/>
      <c r="K46" s="421"/>
    </row>
    <row r="48" spans="2:11">
      <c r="B48" s="95" t="s">
        <v>2318</v>
      </c>
      <c r="K48">
        <v>1</v>
      </c>
    </row>
    <row r="50" spans="1:14">
      <c r="C50" t="s">
        <v>2301</v>
      </c>
    </row>
    <row r="53" spans="1:14">
      <c r="A53" s="411" t="s">
        <v>2300</v>
      </c>
      <c r="B53" s="411"/>
      <c r="C53" s="411"/>
      <c r="D53" s="411"/>
      <c r="E53" s="411"/>
      <c r="F53" s="411"/>
      <c r="G53" s="411"/>
      <c r="H53" s="411"/>
      <c r="I53" s="411"/>
      <c r="J53" s="411"/>
      <c r="K53" s="411"/>
    </row>
    <row r="54" spans="1:14">
      <c r="A54" s="411" t="s">
        <v>3220</v>
      </c>
      <c r="B54" s="411"/>
      <c r="C54" s="411"/>
      <c r="D54" s="411"/>
      <c r="E54" s="411"/>
      <c r="F54" s="411"/>
      <c r="G54" s="411"/>
      <c r="H54" s="411"/>
      <c r="I54" s="411"/>
      <c r="J54" s="411"/>
      <c r="K54" s="411"/>
    </row>
    <row r="55" spans="1:14">
      <c r="A55" s="3"/>
      <c r="B55" s="3"/>
      <c r="C55" s="3"/>
      <c r="D55" s="3"/>
      <c r="E55" s="3"/>
      <c r="F55" s="3"/>
      <c r="G55" s="3"/>
      <c r="H55" s="3"/>
      <c r="I55" s="3"/>
      <c r="J55" s="3"/>
      <c r="K55" s="3"/>
    </row>
    <row r="56" spans="1:14">
      <c r="A56" s="3"/>
      <c r="B56" s="3"/>
      <c r="C56" s="84" t="s">
        <v>411</v>
      </c>
      <c r="D56" s="364" t="str">
        <f>ENTRADA!$D$14</f>
        <v>Município de Aceguá</v>
      </c>
      <c r="E56" s="364"/>
      <c r="F56" s="364"/>
      <c r="G56" s="364"/>
      <c r="H56" s="364"/>
      <c r="I56" s="364"/>
      <c r="J56" s="364"/>
      <c r="K56" s="364"/>
    </row>
    <row r="57" spans="1:14" ht="15.75" thickBot="1">
      <c r="A57" s="411"/>
      <c r="B57" s="411"/>
      <c r="C57" s="411"/>
      <c r="D57" s="411"/>
      <c r="E57" s="411"/>
      <c r="F57" s="411"/>
      <c r="G57" s="411"/>
      <c r="H57" s="411"/>
      <c r="I57" s="411"/>
      <c r="J57" s="411"/>
      <c r="K57" s="411"/>
    </row>
    <row r="58" spans="1:14">
      <c r="A58" s="82"/>
      <c r="B58" s="9"/>
      <c r="C58" s="389" t="s">
        <v>2316</v>
      </c>
      <c r="D58" s="389"/>
      <c r="E58" s="389"/>
      <c r="F58" s="389"/>
      <c r="G58" s="389"/>
      <c r="H58" s="389"/>
      <c r="I58" s="389"/>
      <c r="J58" s="389"/>
      <c r="K58" s="390"/>
      <c r="L58" s="3"/>
      <c r="M58" s="3"/>
      <c r="N58" s="3"/>
    </row>
    <row r="59" spans="1:14" ht="15.75" thickBot="1">
      <c r="B59" s="6"/>
      <c r="C59" s="420" t="s">
        <v>3211</v>
      </c>
      <c r="D59" s="420"/>
      <c r="E59" s="420"/>
      <c r="F59" s="420"/>
      <c r="G59" s="420"/>
      <c r="H59" s="420"/>
      <c r="I59" s="420"/>
      <c r="J59" s="420"/>
      <c r="K59" s="421"/>
    </row>
    <row r="61" spans="1:14">
      <c r="B61" s="95" t="s">
        <v>2321</v>
      </c>
    </row>
    <row r="62" spans="1:14" ht="15.75" thickBot="1"/>
    <row r="63" spans="1:14">
      <c r="B63" s="9"/>
      <c r="C63" s="12" t="s">
        <v>2322</v>
      </c>
      <c r="D63" s="12"/>
      <c r="E63" s="12"/>
      <c r="F63" s="12"/>
      <c r="G63" s="12"/>
      <c r="H63" s="12"/>
      <c r="I63" s="12"/>
      <c r="J63" s="12"/>
      <c r="K63" s="13"/>
    </row>
    <row r="64" spans="1:14">
      <c r="B64" s="10"/>
      <c r="C64" s="422" t="s">
        <v>2326</v>
      </c>
      <c r="D64" s="422"/>
      <c r="E64" s="422"/>
      <c r="F64" s="422"/>
      <c r="G64" s="422"/>
      <c r="H64" s="422"/>
      <c r="I64" s="422"/>
      <c r="J64" s="422"/>
      <c r="K64" s="423"/>
    </row>
    <row r="65" spans="2:11">
      <c r="B65" s="10"/>
      <c r="C65" s="416" t="s">
        <v>2323</v>
      </c>
      <c r="D65" s="416"/>
      <c r="E65" s="416"/>
      <c r="F65" s="416"/>
      <c r="G65" s="416"/>
      <c r="H65" s="416"/>
      <c r="I65" s="416"/>
      <c r="J65" s="416"/>
      <c r="K65" s="417"/>
    </row>
    <row r="66" spans="2:11">
      <c r="B66" s="10"/>
      <c r="C66" s="416" t="s">
        <v>2324</v>
      </c>
      <c r="D66" s="416"/>
      <c r="E66" s="416"/>
      <c r="F66" s="416"/>
      <c r="G66" s="416"/>
      <c r="H66" s="416"/>
      <c r="I66" s="416"/>
      <c r="J66" s="416"/>
      <c r="K66" s="417"/>
    </row>
    <row r="67" spans="2:11" ht="15.75" thickBot="1">
      <c r="B67" s="6"/>
      <c r="C67" s="420" t="s">
        <v>2325</v>
      </c>
      <c r="D67" s="420"/>
      <c r="E67" s="420"/>
      <c r="F67" s="420"/>
      <c r="G67" s="420"/>
      <c r="H67" s="420"/>
      <c r="I67" s="420"/>
      <c r="J67" s="420"/>
      <c r="K67" s="421"/>
    </row>
    <row r="69" spans="2:11">
      <c r="B69" s="95" t="s">
        <v>2327</v>
      </c>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1:14">
      <c r="B97" s="3"/>
      <c r="C97" s="3"/>
      <c r="D97" s="3"/>
      <c r="E97" s="3"/>
      <c r="F97" s="3"/>
      <c r="G97" s="3"/>
      <c r="H97" s="3"/>
      <c r="I97" s="3"/>
      <c r="J97" s="3"/>
      <c r="K97" s="3"/>
    </row>
    <row r="98" spans="1:14">
      <c r="B98" s="3"/>
      <c r="C98" s="3"/>
      <c r="D98" s="3"/>
      <c r="E98" s="3"/>
      <c r="F98" s="3"/>
      <c r="G98" s="3"/>
      <c r="H98" s="3"/>
      <c r="I98" s="3"/>
      <c r="J98" s="3"/>
      <c r="K98" s="3"/>
    </row>
    <row r="99" spans="1:14">
      <c r="B99" s="3"/>
      <c r="C99" s="3"/>
      <c r="D99" s="3"/>
      <c r="E99" s="3"/>
      <c r="F99" s="3"/>
      <c r="G99" s="3"/>
      <c r="H99" s="3"/>
      <c r="I99" s="3"/>
      <c r="J99" s="3"/>
      <c r="K99" s="94">
        <v>2</v>
      </c>
    </row>
    <row r="100" spans="1:14">
      <c r="B100" s="3"/>
      <c r="C100" s="3"/>
      <c r="D100" s="3"/>
      <c r="E100" s="3"/>
      <c r="F100" s="3"/>
      <c r="G100" s="3"/>
      <c r="H100" s="3"/>
      <c r="I100" s="3"/>
      <c r="J100" s="3"/>
      <c r="K100" s="3"/>
    </row>
    <row r="104" spans="1:14">
      <c r="I104" t="s">
        <v>2301</v>
      </c>
    </row>
    <row r="105" spans="1:14">
      <c r="A105" s="411" t="s">
        <v>2300</v>
      </c>
      <c r="B105" s="411"/>
      <c r="C105" s="411"/>
      <c r="D105" s="411"/>
      <c r="E105" s="411"/>
      <c r="F105" s="411"/>
      <c r="G105" s="411"/>
      <c r="H105" s="411"/>
      <c r="I105" s="411"/>
      <c r="J105" s="411"/>
      <c r="K105" s="411"/>
    </row>
    <row r="106" spans="1:14">
      <c r="A106" s="411" t="s">
        <v>3220</v>
      </c>
      <c r="B106" s="411"/>
      <c r="C106" s="411"/>
      <c r="D106" s="411"/>
      <c r="E106" s="411"/>
      <c r="F106" s="411"/>
      <c r="G106" s="411"/>
      <c r="H106" s="411"/>
      <c r="I106" s="411"/>
      <c r="J106" s="411"/>
      <c r="K106" s="411"/>
    </row>
    <row r="107" spans="1:14">
      <c r="A107" s="82"/>
      <c r="B107" s="82"/>
      <c r="C107" s="82"/>
      <c r="D107" s="82"/>
      <c r="E107" s="82"/>
      <c r="F107" s="82"/>
      <c r="G107" s="82"/>
      <c r="H107" s="82"/>
      <c r="I107" s="82"/>
      <c r="J107" s="82"/>
      <c r="K107" s="82"/>
    </row>
    <row r="108" spans="1:14">
      <c r="A108" s="3"/>
      <c r="B108" s="3"/>
      <c r="C108" s="84" t="s">
        <v>411</v>
      </c>
      <c r="D108" s="364" t="str">
        <f>ENTRADA!$D$14</f>
        <v>Município de Aceguá</v>
      </c>
      <c r="E108" s="364"/>
      <c r="F108" s="364"/>
      <c r="G108" s="364"/>
      <c r="H108" s="364"/>
      <c r="I108" s="364"/>
      <c r="J108" s="364"/>
      <c r="K108" s="364"/>
      <c r="L108" s="3"/>
      <c r="M108" s="3"/>
      <c r="N108" s="3"/>
    </row>
    <row r="109" spans="1:14">
      <c r="A109" s="411"/>
      <c r="B109" s="411"/>
      <c r="C109" s="411"/>
      <c r="D109" s="411"/>
      <c r="E109" s="411"/>
      <c r="F109" s="411"/>
      <c r="G109" s="411"/>
      <c r="H109" s="411"/>
      <c r="I109" s="411"/>
      <c r="J109" s="411"/>
      <c r="K109" s="411"/>
      <c r="L109" s="3"/>
      <c r="M109" s="3"/>
      <c r="N109" s="3"/>
    </row>
    <row r="149" spans="2:11">
      <c r="K149">
        <v>3</v>
      </c>
    </row>
    <row r="158" spans="2:11">
      <c r="B158" s="411" t="s">
        <v>2300</v>
      </c>
      <c r="C158" s="411"/>
      <c r="D158" s="411"/>
      <c r="E158" s="411"/>
      <c r="F158" s="411"/>
      <c r="G158" s="411"/>
      <c r="H158" s="411"/>
      <c r="I158" s="411"/>
      <c r="J158" s="411"/>
      <c r="K158" s="411"/>
    </row>
    <row r="159" spans="2:11">
      <c r="B159" s="411" t="s">
        <v>3220</v>
      </c>
      <c r="C159" s="411"/>
      <c r="D159" s="411"/>
      <c r="E159" s="411"/>
      <c r="F159" s="411"/>
      <c r="G159" s="411"/>
      <c r="H159" s="411"/>
      <c r="I159" s="411"/>
      <c r="J159" s="411"/>
      <c r="K159" s="411"/>
    </row>
    <row r="160" spans="2:11">
      <c r="B160" s="82"/>
      <c r="C160" s="82"/>
      <c r="D160" s="82"/>
      <c r="E160" s="82"/>
      <c r="F160" s="82"/>
      <c r="G160" s="82"/>
      <c r="H160" s="82"/>
      <c r="I160" s="82"/>
      <c r="J160" s="82"/>
      <c r="K160" s="82"/>
    </row>
    <row r="162" spans="1:11">
      <c r="C162" s="84" t="s">
        <v>411</v>
      </c>
      <c r="D162" s="364" t="str">
        <f>ENTRADA!$D$14</f>
        <v>Município de Aceguá</v>
      </c>
      <c r="E162" s="364"/>
      <c r="F162" s="364"/>
      <c r="G162" s="364"/>
      <c r="H162" s="364"/>
      <c r="I162" s="364"/>
      <c r="J162" s="364"/>
      <c r="K162" s="364"/>
    </row>
    <row r="163" spans="1:11">
      <c r="C163" s="84"/>
      <c r="D163" s="93"/>
      <c r="E163" s="93"/>
      <c r="F163" s="93"/>
      <c r="G163" s="93"/>
      <c r="H163" s="93"/>
      <c r="I163" s="93"/>
      <c r="J163" s="93"/>
      <c r="K163" s="93"/>
    </row>
    <row r="165" spans="1:11" ht="15" customHeight="1">
      <c r="A165" s="415" t="s">
        <v>2328</v>
      </c>
      <c r="B165" s="415"/>
      <c r="C165" s="415"/>
      <c r="D165" s="415"/>
      <c r="E165" s="415"/>
      <c r="F165" s="415"/>
      <c r="G165" s="415"/>
      <c r="H165" s="415"/>
      <c r="I165" s="415"/>
      <c r="J165" s="415"/>
      <c r="K165" s="415"/>
    </row>
    <row r="167" spans="1:11" ht="15" customHeight="1"/>
    <row r="182" spans="3:11">
      <c r="C182" s="14" t="s">
        <v>2329</v>
      </c>
      <c r="D182" s="411"/>
      <c r="E182" s="411"/>
      <c r="F182" s="411"/>
      <c r="G182" s="411"/>
      <c r="H182" s="411"/>
      <c r="I182" s="411"/>
      <c r="J182" s="411"/>
    </row>
    <row r="183" spans="3:11">
      <c r="C183" s="15" t="s">
        <v>2330</v>
      </c>
      <c r="D183" s="411"/>
      <c r="E183" s="411"/>
      <c r="F183" s="411"/>
      <c r="G183" s="411"/>
      <c r="H183" s="411"/>
      <c r="I183" s="411"/>
      <c r="J183" s="411"/>
    </row>
    <row r="184" spans="3:11">
      <c r="C184" s="14" t="s">
        <v>2331</v>
      </c>
      <c r="D184" s="414"/>
      <c r="E184" s="414"/>
      <c r="F184" s="414"/>
      <c r="G184" s="414"/>
      <c r="H184" s="414"/>
      <c r="I184" s="414"/>
      <c r="J184" s="414"/>
    </row>
    <row r="186" spans="3:11">
      <c r="I186" s="14" t="s">
        <v>2332</v>
      </c>
      <c r="J186" s="413">
        <f ca="1">TODAY()</f>
        <v>44441</v>
      </c>
      <c r="K186" s="413"/>
    </row>
    <row r="190" spans="3:11">
      <c r="D190" s="412"/>
      <c r="E190" s="412"/>
      <c r="F190" s="412"/>
      <c r="G190" s="412"/>
      <c r="H190" s="412"/>
      <c r="I190" s="412"/>
      <c r="J190" s="26"/>
    </row>
    <row r="191" spans="3:11">
      <c r="D191" s="410" t="s">
        <v>1975</v>
      </c>
      <c r="E191" s="410"/>
      <c r="F191" s="410"/>
      <c r="G191" s="410"/>
      <c r="H191" s="410"/>
      <c r="I191" s="410"/>
      <c r="J191" s="26"/>
    </row>
    <row r="192" spans="3:11">
      <c r="D192" s="26"/>
      <c r="E192" s="26"/>
      <c r="F192" s="26"/>
      <c r="G192" s="26"/>
      <c r="H192" s="26"/>
      <c r="I192" s="26"/>
      <c r="J192" s="26"/>
    </row>
    <row r="193" spans="4:11">
      <c r="D193" s="26"/>
      <c r="E193" s="26"/>
      <c r="F193" s="26"/>
      <c r="G193" s="26"/>
      <c r="H193" s="26"/>
      <c r="I193" s="26"/>
      <c r="J193" s="26"/>
    </row>
    <row r="194" spans="4:11">
      <c r="D194" s="26"/>
      <c r="E194" s="26"/>
      <c r="F194" s="26"/>
      <c r="G194" s="26"/>
      <c r="H194" s="26"/>
      <c r="I194" s="26"/>
      <c r="J194" s="26"/>
    </row>
    <row r="195" spans="4:11">
      <c r="D195" s="26"/>
      <c r="E195" s="26"/>
      <c r="F195" s="26"/>
      <c r="G195" s="26"/>
      <c r="H195" s="26"/>
      <c r="I195" s="26"/>
      <c r="J195" s="26"/>
    </row>
    <row r="196" spans="4:11">
      <c r="D196" s="26"/>
      <c r="E196" s="26"/>
      <c r="F196" s="26"/>
      <c r="G196" s="26"/>
      <c r="H196" s="26"/>
      <c r="I196" s="26"/>
      <c r="J196" s="26"/>
    </row>
    <row r="197" spans="4:11">
      <c r="D197" s="26"/>
      <c r="E197" s="26"/>
      <c r="F197" s="26"/>
      <c r="G197" s="26"/>
      <c r="H197" s="26"/>
      <c r="I197" s="26"/>
      <c r="J197" s="26"/>
    </row>
    <row r="198" spans="4:11">
      <c r="D198" s="26"/>
      <c r="E198" s="26"/>
      <c r="F198" s="26"/>
      <c r="G198" s="26"/>
      <c r="H198" s="26"/>
      <c r="I198" s="26"/>
      <c r="J198" s="26"/>
    </row>
    <row r="199" spans="4:11">
      <c r="D199" s="26"/>
      <c r="E199" s="26"/>
      <c r="F199" s="26"/>
      <c r="G199" s="26"/>
      <c r="H199" s="26"/>
      <c r="I199" s="26"/>
      <c r="J199" s="26"/>
    </row>
    <row r="200" spans="4:11">
      <c r="D200" s="26"/>
      <c r="E200" s="26"/>
      <c r="F200" s="26"/>
      <c r="G200" s="26"/>
      <c r="H200" s="26"/>
      <c r="I200" s="26"/>
      <c r="J200" s="26"/>
      <c r="K200">
        <v>4</v>
      </c>
    </row>
  </sheetData>
  <mergeCells count="60">
    <mergeCell ref="C67:K67"/>
    <mergeCell ref="C64:K64"/>
    <mergeCell ref="D108:K108"/>
    <mergeCell ref="C59:K59"/>
    <mergeCell ref="A106:K106"/>
    <mergeCell ref="A105:K105"/>
    <mergeCell ref="C33:K33"/>
    <mergeCell ref="C35:K35"/>
    <mergeCell ref="C34:K34"/>
    <mergeCell ref="C66:K66"/>
    <mergeCell ref="C65:K65"/>
    <mergeCell ref="C40:K40"/>
    <mergeCell ref="C36:K36"/>
    <mergeCell ref="C45:K45"/>
    <mergeCell ref="C46:K46"/>
    <mergeCell ref="A57:K57"/>
    <mergeCell ref="A53:K53"/>
    <mergeCell ref="A54:K54"/>
    <mergeCell ref="D56:K56"/>
    <mergeCell ref="C18:D19"/>
    <mergeCell ref="B20:C21"/>
    <mergeCell ref="E18:K19"/>
    <mergeCell ref="I20:K21"/>
    <mergeCell ref="D191:I191"/>
    <mergeCell ref="B158:K158"/>
    <mergeCell ref="B159:K159"/>
    <mergeCell ref="D190:I190"/>
    <mergeCell ref="J186:K186"/>
    <mergeCell ref="D184:J184"/>
    <mergeCell ref="D183:J183"/>
    <mergeCell ref="D182:J182"/>
    <mergeCell ref="D162:K162"/>
    <mergeCell ref="A165:K165"/>
    <mergeCell ref="A109:K109"/>
    <mergeCell ref="C58:K58"/>
    <mergeCell ref="E16:E17"/>
    <mergeCell ref="F16:K17"/>
    <mergeCell ref="F22:G23"/>
    <mergeCell ref="H22:K23"/>
    <mergeCell ref="C32:K32"/>
    <mergeCell ref="D20:H21"/>
    <mergeCell ref="C16:D17"/>
    <mergeCell ref="B24:K24"/>
    <mergeCell ref="B30:K30"/>
    <mergeCell ref="B28:K28"/>
    <mergeCell ref="B25:C26"/>
    <mergeCell ref="D25:E26"/>
    <mergeCell ref="F25:K26"/>
    <mergeCell ref="B16:B17"/>
    <mergeCell ref="B22:E23"/>
    <mergeCell ref="B18:B19"/>
    <mergeCell ref="A5:K5"/>
    <mergeCell ref="A10:K10"/>
    <mergeCell ref="A6:K6"/>
    <mergeCell ref="D8:K8"/>
    <mergeCell ref="H14:I15"/>
    <mergeCell ref="C12:K12"/>
    <mergeCell ref="J14:J15"/>
    <mergeCell ref="K14:K15"/>
    <mergeCell ref="B14:G15"/>
  </mergeCells>
  <phoneticPr fontId="39" type="noConversion"/>
  <pageMargins left="0.35" right="0.4" top="0.59" bottom="0.68"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Plan4"/>
  <dimension ref="A2:O3621"/>
  <sheetViews>
    <sheetView showGridLines="0" workbookViewId="0"/>
  </sheetViews>
  <sheetFormatPr defaultRowHeight="15"/>
  <cols>
    <col min="1" max="1" width="1.42578125" customWidth="1"/>
    <col min="2" max="2" width="11.5703125" style="10" customWidth="1"/>
    <col min="3" max="3" width="11.28515625" style="7" bestFit="1" customWidth="1"/>
    <col min="4" max="4" width="10" style="7" customWidth="1"/>
    <col min="5" max="5" width="11.85546875" style="7" customWidth="1"/>
    <col min="6" max="6" width="9.5703125" style="7" customWidth="1"/>
    <col min="7" max="7" width="11.42578125" style="7" customWidth="1"/>
    <col min="8" max="8" width="6.85546875" style="7" customWidth="1"/>
    <col min="9" max="9" width="4.140625" style="7" customWidth="1"/>
    <col min="10" max="10" width="19.5703125" style="31" customWidth="1"/>
  </cols>
  <sheetData>
    <row r="2" spans="2:10" ht="19.5" thickBot="1">
      <c r="B2" s="458" t="s">
        <v>2279</v>
      </c>
      <c r="C2" s="459"/>
      <c r="D2" s="459"/>
      <c r="E2" s="459"/>
      <c r="F2" s="459"/>
      <c r="G2" s="459"/>
      <c r="H2" s="459"/>
      <c r="I2" s="459"/>
      <c r="J2" s="460"/>
    </row>
    <row r="3" spans="2:10" ht="28.5" customHeight="1" thickBot="1">
      <c r="B3" s="461" t="s">
        <v>2280</v>
      </c>
      <c r="C3" s="462"/>
      <c r="D3" s="462"/>
      <c r="E3" s="462"/>
      <c r="F3" s="462"/>
      <c r="G3" s="462"/>
      <c r="H3" s="462"/>
      <c r="I3" s="462"/>
      <c r="J3" s="463"/>
    </row>
    <row r="4" spans="2:10" ht="12" customHeight="1" thickBot="1">
      <c r="B4" s="260"/>
      <c r="C4" s="1"/>
      <c r="D4" s="1"/>
      <c r="E4" s="1"/>
      <c r="F4" s="1"/>
      <c r="G4" s="1"/>
      <c r="H4" s="1"/>
      <c r="I4" s="1"/>
      <c r="J4" s="261"/>
    </row>
    <row r="5" spans="2:10" ht="28.5" customHeight="1" thickBot="1">
      <c r="B5" s="437" t="s">
        <v>2281</v>
      </c>
      <c r="C5" s="438"/>
      <c r="D5" s="438"/>
      <c r="E5" s="438"/>
      <c r="F5" s="438"/>
      <c r="G5" s="438"/>
      <c r="H5" s="438"/>
      <c r="I5" s="438"/>
      <c r="J5" s="439"/>
    </row>
    <row r="6" spans="2:10">
      <c r="B6" s="470" t="str">
        <f>ENTRADA!$D$14</f>
        <v>Município de Aceguá</v>
      </c>
      <c r="C6" s="471"/>
      <c r="D6" s="471"/>
      <c r="E6" s="471"/>
      <c r="F6" s="471"/>
      <c r="G6" s="471"/>
      <c r="H6" s="471"/>
      <c r="I6" s="472"/>
      <c r="J6" s="2" t="s">
        <v>2282</v>
      </c>
    </row>
    <row r="7" spans="2:10">
      <c r="B7" s="118" t="s">
        <v>2283</v>
      </c>
      <c r="C7" s="468" t="str">
        <f>VLOOKUP(B6,B_DADOS!A:AB,28,0)</f>
        <v>04.217.437/0001-32</v>
      </c>
      <c r="D7" s="469"/>
      <c r="E7" s="120" t="s">
        <v>2284</v>
      </c>
      <c r="F7" s="467" t="str">
        <f>VLOOKUP(B6,B_DADOS!A:M,13,0)</f>
        <v>Rua 510, 76</v>
      </c>
      <c r="G7" s="443"/>
      <c r="H7" s="443"/>
      <c r="I7" s="443"/>
      <c r="J7" s="444"/>
    </row>
    <row r="8" spans="2:10">
      <c r="B8" s="255" t="s">
        <v>2285</v>
      </c>
      <c r="C8" s="473" t="str">
        <f>VLOOKUP(DADOS_CADASTRAIS!B6,B_DADOS!A:P,16,0)</f>
        <v>96445-000</v>
      </c>
      <c r="D8" s="474"/>
      <c r="E8" s="121" t="s">
        <v>2286</v>
      </c>
      <c r="F8" s="254">
        <f>VLOOKUP(B6,B_DADOS!A:K,11,0)</f>
        <v>53</v>
      </c>
      <c r="G8" s="477">
        <f>VLOOKUP(B6,B_DADOS!A:L,12,0)</f>
        <v>32461660</v>
      </c>
      <c r="H8" s="477"/>
      <c r="I8" s="477"/>
      <c r="J8" s="478"/>
    </row>
    <row r="9" spans="2:10" ht="15.75" thickBot="1">
      <c r="B9" s="119" t="s">
        <v>2287</v>
      </c>
      <c r="C9" s="432" t="str">
        <f>VLOOKUP(B6,B_DADOS!A:N,14,0)</f>
        <v>gabinete@acegua.rs.gov.br</v>
      </c>
      <c r="D9" s="432"/>
      <c r="E9" s="432"/>
      <c r="F9" s="432"/>
      <c r="G9" s="432"/>
      <c r="H9" s="432"/>
      <c r="I9" s="432"/>
      <c r="J9" s="433"/>
    </row>
    <row r="10" spans="2:10" ht="12" customHeight="1" thickBot="1">
      <c r="B10" s="260"/>
      <c r="C10" s="1"/>
      <c r="D10" s="1"/>
      <c r="E10" s="1"/>
      <c r="F10" s="1"/>
      <c r="G10" s="1"/>
      <c r="H10" s="1"/>
      <c r="I10" s="1"/>
      <c r="J10" s="261"/>
    </row>
    <row r="11" spans="2:10" ht="28.5" customHeight="1">
      <c r="B11" s="464" t="s">
        <v>3736</v>
      </c>
      <c r="C11" s="465"/>
      <c r="D11" s="465"/>
      <c r="E11" s="465"/>
      <c r="F11" s="465"/>
      <c r="G11" s="465"/>
      <c r="H11" s="465"/>
      <c r="I11" s="465"/>
      <c r="J11" s="466"/>
    </row>
    <row r="12" spans="2:10">
      <c r="B12" s="475" t="s">
        <v>2288</v>
      </c>
      <c r="C12" s="476"/>
      <c r="D12" s="434" t="str">
        <f>VLOOKUP(DADOS_CADASTRAIS!B6,B_DADOS!A3:AB499,10,FALSE)</f>
        <v>MARCUS VINÍCIUS GODOY DE AGUIAR</v>
      </c>
      <c r="E12" s="434"/>
      <c r="F12" s="434"/>
      <c r="G12" s="434"/>
      <c r="H12" s="428"/>
      <c r="I12" s="429"/>
      <c r="J12" s="430"/>
    </row>
    <row r="13" spans="2:10" ht="15.75" thickBot="1">
      <c r="B13" s="453" t="s">
        <v>7249</v>
      </c>
      <c r="C13" s="454"/>
      <c r="D13" s="454"/>
      <c r="E13" s="454"/>
      <c r="F13" s="454"/>
      <c r="G13" s="454"/>
      <c r="H13" s="454"/>
      <c r="I13" s="454"/>
      <c r="J13" s="354"/>
    </row>
    <row r="14" spans="2:10" ht="15.75" thickBot="1">
      <c r="B14" s="450" t="s">
        <v>7248</v>
      </c>
      <c r="C14" s="451"/>
      <c r="D14" s="451"/>
      <c r="E14" s="451"/>
      <c r="F14" s="451"/>
      <c r="G14" s="451"/>
      <c r="H14" s="451"/>
      <c r="I14" s="451"/>
      <c r="J14" s="452"/>
    </row>
    <row r="15" spans="2:10" ht="18" customHeight="1" thickBot="1">
      <c r="B15" s="260"/>
      <c r="C15" s="1"/>
      <c r="D15" s="1"/>
      <c r="E15" s="1"/>
      <c r="F15" s="1"/>
      <c r="G15" s="1"/>
      <c r="H15" s="1"/>
      <c r="I15" s="1"/>
      <c r="J15" s="261"/>
    </row>
    <row r="16" spans="2:10" ht="28.5" customHeight="1" thickBot="1">
      <c r="B16" s="437" t="s">
        <v>3737</v>
      </c>
      <c r="C16" s="438"/>
      <c r="D16" s="438"/>
      <c r="E16" s="438"/>
      <c r="F16" s="438"/>
      <c r="G16" s="438"/>
      <c r="H16" s="438"/>
      <c r="I16" s="438"/>
      <c r="J16" s="439"/>
    </row>
    <row r="17" spans="2:10" ht="30" customHeight="1">
      <c r="B17" s="293" t="s">
        <v>5746</v>
      </c>
      <c r="C17" s="448">
        <f>VLOOKUP(DADOS_CADASTRAIS!B6,B_DADOS!A:Y,25,0)</f>
        <v>14392723000198</v>
      </c>
      <c r="D17" s="448"/>
      <c r="E17" s="445" t="s">
        <v>2290</v>
      </c>
      <c r="F17" s="446"/>
      <c r="G17" s="446"/>
      <c r="H17" s="446"/>
      <c r="I17" s="446"/>
      <c r="J17" s="447"/>
    </row>
    <row r="18" spans="2:10">
      <c r="B18" s="122" t="s">
        <v>2286</v>
      </c>
      <c r="C18" s="435" t="str">
        <f>VLOOKUP(DADOS_CADASTRAIS!B6,B_DADOS!A:X,24,0)</f>
        <v>53 - 32461633</v>
      </c>
      <c r="D18" s="436"/>
      <c r="E18" s="443" t="s">
        <v>2291</v>
      </c>
      <c r="F18" s="443"/>
      <c r="G18" s="443"/>
      <c r="H18" s="443"/>
      <c r="I18" s="443"/>
      <c r="J18" s="444"/>
    </row>
    <row r="19" spans="2:10" ht="15.75" thickBot="1">
      <c r="B19" s="440" t="s">
        <v>2292</v>
      </c>
      <c r="C19" s="441"/>
      <c r="D19" s="442"/>
      <c r="E19" s="431" t="s">
        <v>2293</v>
      </c>
      <c r="F19" s="432"/>
      <c r="G19" s="449"/>
      <c r="H19" s="431" t="s">
        <v>2294</v>
      </c>
      <c r="I19" s="432"/>
      <c r="J19" s="433"/>
    </row>
    <row r="20" spans="2:10" ht="12" customHeight="1" thickBot="1">
      <c r="B20" s="260"/>
      <c r="C20" s="1"/>
      <c r="D20" s="1"/>
      <c r="E20" s="1"/>
      <c r="F20" s="1"/>
      <c r="G20" s="1"/>
      <c r="H20" s="1"/>
      <c r="I20" s="1"/>
      <c r="J20" s="261"/>
    </row>
    <row r="21" spans="2:10" ht="28.5" customHeight="1" thickBot="1">
      <c r="B21" s="437" t="s">
        <v>3738</v>
      </c>
      <c r="C21" s="438"/>
      <c r="D21" s="438"/>
      <c r="E21" s="438"/>
      <c r="F21" s="438"/>
      <c r="G21" s="438"/>
      <c r="H21" s="438"/>
      <c r="I21" s="438"/>
      <c r="J21" s="439"/>
    </row>
    <row r="22" spans="2:10">
      <c r="B22" s="28" t="s">
        <v>2284</v>
      </c>
      <c r="C22" s="424" t="str">
        <f>VLOOKUP(B6,B_DADOS!A:AC,29,0)</f>
        <v>Avenida Internacional</v>
      </c>
      <c r="D22" s="424"/>
      <c r="E22" s="424"/>
      <c r="F22" s="424"/>
      <c r="G22" s="479"/>
      <c r="H22" s="266" t="s">
        <v>5758</v>
      </c>
      <c r="I22" s="424">
        <f>VLOOKUP(B6,B_DADOS!A:AD,30,0)</f>
        <v>321</v>
      </c>
      <c r="J22" s="425"/>
    </row>
    <row r="23" spans="2:10" ht="15.75" thickBot="1">
      <c r="B23" s="267" t="s">
        <v>2286</v>
      </c>
      <c r="C23" s="426" t="str">
        <f>VLOOKUP(B6,B_DADOS!A:AE,31,0)</f>
        <v>(53) 32461600</v>
      </c>
      <c r="D23" s="427"/>
      <c r="E23" s="268" t="s">
        <v>2287</v>
      </c>
      <c r="F23" s="431" t="str">
        <f>VLOOKUP(B6,B_DADOS!A:AF,32,0)</f>
        <v>conselho@acegua.rs.gov.br</v>
      </c>
      <c r="G23" s="432"/>
      <c r="H23" s="432"/>
      <c r="I23" s="432"/>
      <c r="J23" s="433"/>
    </row>
    <row r="24" spans="2:10" ht="12" customHeight="1" thickBot="1">
      <c r="B24" s="260"/>
      <c r="C24" s="1"/>
      <c r="D24" s="1"/>
      <c r="E24" s="1"/>
      <c r="F24" s="1"/>
      <c r="G24" s="1"/>
      <c r="H24" s="1"/>
      <c r="I24" s="1"/>
      <c r="J24" s="261"/>
    </row>
    <row r="25" spans="2:10" ht="28.5" customHeight="1" thickBot="1">
      <c r="B25" s="461" t="s">
        <v>2295</v>
      </c>
      <c r="C25" s="462"/>
      <c r="D25" s="462"/>
      <c r="E25" s="462"/>
      <c r="F25" s="462"/>
      <c r="G25" s="462"/>
      <c r="H25" s="462"/>
      <c r="I25" s="462"/>
      <c r="J25" s="463"/>
    </row>
    <row r="26" spans="2:10" ht="12" customHeight="1" thickBot="1">
      <c r="B26" s="260"/>
      <c r="C26" s="1"/>
      <c r="D26" s="1"/>
      <c r="E26" s="1"/>
      <c r="F26" s="1"/>
      <c r="G26" s="1"/>
      <c r="H26" s="1"/>
      <c r="I26" s="1"/>
      <c r="J26" s="261"/>
    </row>
    <row r="27" spans="2:10" ht="28.5" customHeight="1" thickBot="1">
      <c r="B27" s="437" t="s">
        <v>3739</v>
      </c>
      <c r="C27" s="438"/>
      <c r="D27" s="438"/>
      <c r="E27" s="438"/>
      <c r="F27" s="438"/>
      <c r="G27" s="438"/>
      <c r="H27" s="438"/>
      <c r="I27" s="438"/>
      <c r="J27" s="439"/>
    </row>
    <row r="28" spans="2:10" ht="12" customHeight="1" thickBot="1">
      <c r="B28" s="260"/>
      <c r="C28" s="1"/>
      <c r="D28" s="1"/>
      <c r="E28" s="1"/>
      <c r="F28" s="1"/>
      <c r="G28" s="1"/>
      <c r="H28" s="1"/>
      <c r="I28" s="1"/>
      <c r="J28" s="261"/>
    </row>
    <row r="29" spans="2:10" ht="101.25" customHeight="1" thickBot="1">
      <c r="B29" s="480" t="s">
        <v>7210</v>
      </c>
      <c r="C29" s="481"/>
      <c r="D29" s="481"/>
      <c r="E29" s="481"/>
      <c r="F29" s="481"/>
      <c r="G29" s="481"/>
      <c r="H29" s="481"/>
      <c r="I29" s="481"/>
      <c r="J29" s="482"/>
    </row>
    <row r="30" spans="2:10" ht="12" customHeight="1" thickBot="1">
      <c r="B30" s="260"/>
      <c r="C30" s="1"/>
      <c r="D30" s="1"/>
      <c r="E30" s="1"/>
      <c r="F30" s="1"/>
      <c r="G30" s="1"/>
      <c r="H30" s="1"/>
      <c r="I30" s="1"/>
      <c r="J30" s="261"/>
    </row>
    <row r="31" spans="2:10" ht="28.5" customHeight="1" thickBot="1">
      <c r="B31" s="483" t="s">
        <v>3740</v>
      </c>
      <c r="C31" s="484"/>
      <c r="D31" s="484"/>
      <c r="E31" s="484"/>
      <c r="F31" s="484"/>
      <c r="G31" s="484"/>
      <c r="H31" s="484"/>
      <c r="I31" s="484"/>
      <c r="J31" s="485"/>
    </row>
    <row r="32" spans="2:10" ht="12" customHeight="1" thickBot="1">
      <c r="B32" s="264"/>
      <c r="C32" s="249"/>
      <c r="D32" s="249"/>
      <c r="E32" s="249"/>
      <c r="F32" s="249"/>
      <c r="G32" s="249"/>
      <c r="H32" s="249"/>
      <c r="I32" s="249"/>
      <c r="J32" s="250"/>
    </row>
    <row r="33" spans="1:10" ht="20.25" customHeight="1">
      <c r="B33" s="9" t="s">
        <v>5747</v>
      </c>
      <c r="C33" s="256"/>
      <c r="D33" s="256"/>
      <c r="E33" s="256"/>
      <c r="F33" s="256"/>
      <c r="G33" s="256"/>
      <c r="H33" s="256"/>
      <c r="I33" s="256"/>
      <c r="J33" s="257"/>
    </row>
    <row r="34" spans="1:10" ht="20.25" customHeight="1" thickBot="1">
      <c r="B34" s="237"/>
      <c r="C34" s="238"/>
      <c r="D34" s="238"/>
      <c r="E34" s="239"/>
      <c r="F34" s="240"/>
      <c r="G34" s="240"/>
      <c r="H34" s="240"/>
      <c r="I34" s="240"/>
      <c r="J34" s="241"/>
    </row>
    <row r="35" spans="1:10" ht="20.25" customHeight="1" thickBot="1">
      <c r="B35" s="237"/>
      <c r="C35" s="238"/>
      <c r="D35" s="238"/>
      <c r="E35" s="245"/>
      <c r="F35" s="242" t="s">
        <v>5748</v>
      </c>
      <c r="G35" s="243"/>
      <c r="H35" s="243"/>
      <c r="I35" s="240"/>
      <c r="J35" s="241"/>
    </row>
    <row r="36" spans="1:10" ht="20.25" customHeight="1" thickBot="1">
      <c r="B36" s="237"/>
      <c r="C36" s="238"/>
      <c r="D36" s="238"/>
      <c r="E36" s="265"/>
      <c r="F36" s="242"/>
      <c r="G36" s="243"/>
      <c r="H36" s="243"/>
      <c r="I36" s="243"/>
      <c r="J36" s="244"/>
    </row>
    <row r="37" spans="1:10" ht="20.25" customHeight="1">
      <c r="A37" s="3"/>
      <c r="B37" s="258" t="s">
        <v>5749</v>
      </c>
      <c r="C37" s="259"/>
      <c r="D37" s="259"/>
      <c r="E37" s="259"/>
      <c r="F37" s="259"/>
      <c r="G37" s="259"/>
      <c r="H37" s="259"/>
      <c r="I37" s="259"/>
      <c r="J37" s="262"/>
    </row>
    <row r="38" spans="1:10" ht="20.25" customHeight="1">
      <c r="A38" s="3"/>
      <c r="B38" s="246" t="s">
        <v>5750</v>
      </c>
      <c r="C38" s="247"/>
      <c r="D38" s="247"/>
      <c r="E38" s="247"/>
      <c r="F38" s="247"/>
      <c r="G38" s="247"/>
      <c r="H38" s="247"/>
      <c r="I38" s="486"/>
      <c r="J38" s="487"/>
    </row>
    <row r="39" spans="1:10" ht="20.25" customHeight="1">
      <c r="A39" s="3"/>
      <c r="B39" s="246" t="s">
        <v>5754</v>
      </c>
      <c r="C39" s="247"/>
      <c r="D39" s="247"/>
      <c r="E39" s="247"/>
      <c r="F39" s="247"/>
      <c r="G39" s="247"/>
      <c r="H39" s="247"/>
      <c r="I39" s="247"/>
      <c r="J39" s="248"/>
    </row>
    <row r="40" spans="1:10" ht="20.25" customHeight="1">
      <c r="A40" s="3"/>
      <c r="B40" s="246" t="s">
        <v>5751</v>
      </c>
      <c r="C40" s="247"/>
      <c r="D40" s="247"/>
      <c r="E40" s="247"/>
      <c r="F40" s="247"/>
      <c r="G40" s="247"/>
      <c r="H40" s="247"/>
      <c r="I40" s="247"/>
      <c r="J40" s="248"/>
    </row>
    <row r="41" spans="1:10" ht="20.25" customHeight="1">
      <c r="A41" s="3"/>
      <c r="B41" s="246" t="s">
        <v>5752</v>
      </c>
      <c r="C41" s="247"/>
      <c r="D41" s="247"/>
      <c r="E41" s="247"/>
      <c r="F41" s="247"/>
      <c r="G41" s="247"/>
      <c r="H41" s="247"/>
      <c r="I41" s="247"/>
      <c r="J41" s="248"/>
    </row>
    <row r="42" spans="1:10" ht="20.25" customHeight="1">
      <c r="A42" s="3"/>
      <c r="B42" s="246" t="s">
        <v>5753</v>
      </c>
      <c r="C42" s="247"/>
      <c r="D42" s="247"/>
      <c r="E42" s="247"/>
      <c r="F42" s="247"/>
      <c r="G42" s="247"/>
      <c r="H42" s="247"/>
      <c r="I42" s="247"/>
      <c r="J42" s="248"/>
    </row>
    <row r="43" spans="1:10" ht="20.25" customHeight="1">
      <c r="A43" s="3"/>
      <c r="B43" s="246" t="s">
        <v>5756</v>
      </c>
      <c r="C43" s="247"/>
      <c r="D43" s="247"/>
      <c r="E43" s="247"/>
      <c r="F43" s="247"/>
      <c r="G43" s="247"/>
      <c r="H43" s="247"/>
      <c r="I43" s="247"/>
      <c r="J43" s="263"/>
    </row>
    <row r="44" spans="1:10" ht="20.25" customHeight="1" thickBot="1">
      <c r="A44" s="3"/>
      <c r="B44" s="246" t="s">
        <v>5755</v>
      </c>
      <c r="C44" s="247"/>
      <c r="D44" s="247"/>
      <c r="E44" s="247"/>
      <c r="F44" s="247"/>
      <c r="G44" s="247"/>
      <c r="H44" s="247"/>
      <c r="I44" s="247"/>
      <c r="J44" s="248"/>
    </row>
    <row r="45" spans="1:10" ht="28.5" customHeight="1" thickBot="1">
      <c r="B45" s="437" t="s">
        <v>3741</v>
      </c>
      <c r="C45" s="438"/>
      <c r="D45" s="438"/>
      <c r="E45" s="438"/>
      <c r="F45" s="438"/>
      <c r="G45" s="438"/>
      <c r="H45" s="438"/>
      <c r="I45" s="438"/>
      <c r="J45" s="439"/>
    </row>
    <row r="46" spans="1:10" ht="36" customHeight="1" thickBot="1">
      <c r="B46" s="117" t="s">
        <v>443</v>
      </c>
      <c r="C46" s="455" t="s">
        <v>451</v>
      </c>
      <c r="D46" s="456"/>
      <c r="E46" s="456"/>
      <c r="F46" s="456"/>
      <c r="G46" s="456"/>
      <c r="H46" s="456"/>
      <c r="I46" s="457"/>
      <c r="J46" s="123" t="s">
        <v>450</v>
      </c>
    </row>
    <row r="47" spans="1:10" ht="31.5" customHeight="1">
      <c r="B47" s="101">
        <v>1</v>
      </c>
      <c r="C47" s="500" t="s">
        <v>444</v>
      </c>
      <c r="D47" s="501"/>
      <c r="E47" s="501"/>
      <c r="F47" s="501"/>
      <c r="G47" s="501"/>
      <c r="H47" s="501"/>
      <c r="I47" s="502"/>
      <c r="J47" s="100"/>
    </row>
    <row r="48" spans="1:10" ht="31.5" customHeight="1">
      <c r="B48" s="101">
        <v>2</v>
      </c>
      <c r="C48" s="503" t="s">
        <v>445</v>
      </c>
      <c r="D48" s="504"/>
      <c r="E48" s="504"/>
      <c r="F48" s="504"/>
      <c r="G48" s="504"/>
      <c r="H48" s="504"/>
      <c r="I48" s="505"/>
      <c r="J48" s="29"/>
    </row>
    <row r="49" spans="2:10" ht="31.5" customHeight="1">
      <c r="B49" s="101">
        <v>3</v>
      </c>
      <c r="C49" s="506" t="s">
        <v>446</v>
      </c>
      <c r="D49" s="507"/>
      <c r="E49" s="507"/>
      <c r="F49" s="507"/>
      <c r="G49" s="507"/>
      <c r="H49" s="507"/>
      <c r="I49" s="99"/>
      <c r="J49" s="29"/>
    </row>
    <row r="50" spans="2:10" ht="31.5" customHeight="1">
      <c r="B50" s="101">
        <v>4</v>
      </c>
      <c r="C50" s="508" t="s">
        <v>447</v>
      </c>
      <c r="D50" s="509"/>
      <c r="E50" s="509"/>
      <c r="F50" s="509"/>
      <c r="G50" s="509"/>
      <c r="H50" s="509"/>
      <c r="I50" s="510"/>
      <c r="J50" s="29"/>
    </row>
    <row r="51" spans="2:10" ht="31.5" customHeight="1">
      <c r="B51" s="101">
        <v>5</v>
      </c>
      <c r="C51" s="506" t="s">
        <v>448</v>
      </c>
      <c r="D51" s="507"/>
      <c r="E51" s="507"/>
      <c r="F51" s="507"/>
      <c r="G51" s="507"/>
      <c r="H51" s="507"/>
      <c r="I51" s="526"/>
      <c r="J51" s="85"/>
    </row>
    <row r="52" spans="2:10" ht="39.75" customHeight="1" thickBot="1">
      <c r="B52" s="101">
        <v>6</v>
      </c>
      <c r="C52" s="523" t="s">
        <v>449</v>
      </c>
      <c r="D52" s="524"/>
      <c r="E52" s="524"/>
      <c r="F52" s="524"/>
      <c r="G52" s="524"/>
      <c r="H52" s="524"/>
      <c r="I52" s="525"/>
      <c r="J52" s="30"/>
    </row>
    <row r="53" spans="2:10" ht="32.25" customHeight="1" thickBot="1">
      <c r="B53" s="520" t="s">
        <v>3735</v>
      </c>
      <c r="C53" s="521"/>
      <c r="D53" s="521"/>
      <c r="E53" s="521"/>
      <c r="F53" s="521"/>
      <c r="G53" s="521"/>
      <c r="H53" s="521"/>
      <c r="I53" s="521"/>
      <c r="J53" s="522"/>
    </row>
    <row r="54" spans="2:10" ht="15" customHeight="1" thickBot="1">
      <c r="B54" s="517"/>
      <c r="C54" s="518"/>
      <c r="D54" s="518"/>
      <c r="E54" s="518"/>
      <c r="F54" s="518"/>
      <c r="G54" s="518"/>
      <c r="H54" s="518"/>
      <c r="I54" s="518"/>
      <c r="J54" s="519"/>
    </row>
    <row r="55" spans="2:10" ht="22.5" customHeight="1" thickBot="1">
      <c r="B55" s="251" t="s">
        <v>3742</v>
      </c>
      <c r="C55" s="252"/>
      <c r="D55" s="252"/>
      <c r="E55" s="252"/>
      <c r="F55" s="252"/>
      <c r="G55" s="252"/>
      <c r="H55" s="252"/>
      <c r="I55" s="252"/>
      <c r="J55" s="253"/>
    </row>
    <row r="56" spans="2:10" ht="15" customHeight="1" thickBot="1">
      <c r="B56" s="260"/>
      <c r="C56" s="1"/>
      <c r="D56" s="1"/>
      <c r="E56" s="1"/>
      <c r="F56" s="1"/>
      <c r="G56" s="1"/>
      <c r="H56" s="1"/>
      <c r="I56" s="1"/>
      <c r="J56" s="261"/>
    </row>
    <row r="57" spans="2:10" ht="15" customHeight="1">
      <c r="B57" s="497" t="s">
        <v>2296</v>
      </c>
      <c r="C57" s="498"/>
      <c r="D57" s="498"/>
      <c r="E57" s="498"/>
      <c r="F57" s="498"/>
      <c r="G57" s="498"/>
      <c r="H57" s="498"/>
      <c r="I57" s="499"/>
      <c r="J57" s="114">
        <f>VLOOKUP(B6,B_DADOS!A:I,9,0)</f>
        <v>6916.8423807130703</v>
      </c>
    </row>
    <row r="58" spans="2:10" ht="15" customHeight="1">
      <c r="B58" s="511" t="s">
        <v>2298</v>
      </c>
      <c r="C58" s="512"/>
      <c r="D58" s="512"/>
      <c r="E58" s="512"/>
      <c r="F58" s="512"/>
      <c r="G58" s="512"/>
      <c r="H58" s="512"/>
      <c r="I58" s="513"/>
      <c r="J58" s="115" t="s">
        <v>2297</v>
      </c>
    </row>
    <row r="59" spans="2:10" ht="15" customHeight="1" thickBot="1">
      <c r="B59" s="514" t="s">
        <v>2299</v>
      </c>
      <c r="C59" s="515"/>
      <c r="D59" s="515"/>
      <c r="E59" s="515"/>
      <c r="F59" s="515"/>
      <c r="G59" s="515"/>
      <c r="H59" s="515"/>
      <c r="I59" s="516"/>
      <c r="J59" s="116">
        <f>SUM(J57,J58)</f>
        <v>6916.8423807130703</v>
      </c>
    </row>
    <row r="60" spans="2:10" ht="15" customHeight="1" thickBot="1">
      <c r="B60" s="260"/>
      <c r="C60" s="1"/>
      <c r="D60" s="1"/>
      <c r="E60" s="1"/>
      <c r="F60" s="1"/>
      <c r="G60" s="1"/>
      <c r="H60" s="1"/>
      <c r="I60" s="1"/>
      <c r="J60" s="261"/>
    </row>
    <row r="61" spans="2:10" ht="15" customHeight="1">
      <c r="B61" s="488" t="s">
        <v>1974</v>
      </c>
      <c r="C61" s="489"/>
      <c r="D61" s="489"/>
      <c r="E61" s="489"/>
      <c r="F61" s="489"/>
      <c r="G61" s="489"/>
      <c r="H61" s="489"/>
      <c r="I61" s="489"/>
      <c r="J61" s="490"/>
    </row>
    <row r="62" spans="2:10" ht="15" customHeight="1">
      <c r="B62" s="491"/>
      <c r="C62" s="492"/>
      <c r="D62" s="492"/>
      <c r="E62" s="492"/>
      <c r="F62" s="492"/>
      <c r="G62" s="492"/>
      <c r="H62" s="492"/>
      <c r="I62" s="492"/>
      <c r="J62" s="493"/>
    </row>
    <row r="63" spans="2:10" ht="15" customHeight="1"/>
    <row r="64" spans="2:10" ht="15" customHeight="1">
      <c r="B64" s="32" t="s">
        <v>2332</v>
      </c>
      <c r="C64" s="103">
        <f ca="1">TODAY()</f>
        <v>44441</v>
      </c>
    </row>
    <row r="65" spans="2:15" ht="15" customHeight="1">
      <c r="F65" s="412"/>
      <c r="G65" s="412"/>
      <c r="H65" s="412"/>
      <c r="I65" s="412"/>
      <c r="J65" s="494"/>
    </row>
    <row r="66" spans="2:15" s="7" customFormat="1" ht="15.75" customHeight="1">
      <c r="B66" s="10"/>
      <c r="F66" s="495" t="str">
        <f>VLOOKUP(DADOS_CADASTRAIS!B6,B_DADOS!A3:AB499,10,FALSE)</f>
        <v>MARCUS VINÍCIUS GODOY DE AGUIAR</v>
      </c>
      <c r="G66" s="495"/>
      <c r="H66" s="495"/>
      <c r="I66" s="495"/>
      <c r="J66" s="496"/>
    </row>
    <row r="67" spans="2:15" ht="28.5" customHeight="1" thickBot="1">
      <c r="B67" s="6"/>
      <c r="C67" s="5"/>
      <c r="D67" s="5"/>
      <c r="E67" s="5"/>
      <c r="F67" s="5"/>
      <c r="G67" s="5"/>
      <c r="H67" s="5"/>
      <c r="I67" s="5"/>
    </row>
    <row r="68" spans="2:15" ht="9" customHeight="1">
      <c r="I68" s="296"/>
      <c r="J68" s="294"/>
    </row>
    <row r="69" spans="2:15" ht="28.5" customHeight="1">
      <c r="J69" s="295"/>
      <c r="K69" s="7"/>
      <c r="L69" s="7"/>
      <c r="M69" s="7"/>
      <c r="N69" s="7"/>
      <c r="O69" s="7"/>
    </row>
    <row r="70" spans="2:15" ht="28.5" customHeight="1">
      <c r="J70" s="7"/>
      <c r="K70" s="7"/>
      <c r="L70" s="7"/>
      <c r="M70" s="7"/>
      <c r="N70" s="7"/>
      <c r="O70" s="7"/>
    </row>
    <row r="71" spans="2:15" ht="28.5" customHeight="1">
      <c r="J71" s="7"/>
      <c r="K71" s="7"/>
      <c r="L71" s="7"/>
      <c r="M71" s="7"/>
      <c r="N71" s="7"/>
      <c r="O71" s="7"/>
    </row>
    <row r="72" spans="2:15" ht="9" customHeight="1">
      <c r="J72" s="7"/>
      <c r="K72" s="7"/>
      <c r="L72" s="7"/>
      <c r="M72" s="7"/>
      <c r="N72" s="7"/>
      <c r="O72" s="7"/>
    </row>
    <row r="73" spans="2:15">
      <c r="J73" s="7"/>
      <c r="K73" s="7"/>
      <c r="L73" s="7"/>
      <c r="M73" s="7"/>
      <c r="N73" s="7"/>
      <c r="O73" s="7"/>
    </row>
    <row r="74" spans="2:15">
      <c r="J74" s="7"/>
      <c r="K74" s="7"/>
      <c r="L74" s="7"/>
      <c r="M74" s="7"/>
      <c r="N74" s="7"/>
      <c r="O74" s="7"/>
    </row>
    <row r="75" spans="2:15">
      <c r="J75" s="7"/>
      <c r="K75" s="7"/>
      <c r="L75" s="7"/>
      <c r="M75" s="7"/>
      <c r="N75" s="7"/>
      <c r="O75" s="7"/>
    </row>
    <row r="76" spans="2:15">
      <c r="J76" s="7"/>
      <c r="K76" s="7"/>
      <c r="L76" s="7"/>
      <c r="M76" s="7"/>
      <c r="N76" s="7"/>
      <c r="O76" s="7"/>
    </row>
    <row r="77" spans="2:15">
      <c r="J77" s="7"/>
      <c r="K77" s="7"/>
      <c r="L77" s="7"/>
      <c r="M77" s="7"/>
      <c r="N77" s="7"/>
      <c r="O77" s="7"/>
    </row>
    <row r="78" spans="2:15">
      <c r="J78" s="7"/>
      <c r="K78" s="7"/>
      <c r="L78" s="7"/>
      <c r="M78" s="7"/>
      <c r="N78" s="7"/>
      <c r="O78" s="7"/>
    </row>
    <row r="79" spans="2:15">
      <c r="J79" s="7"/>
      <c r="K79" s="7"/>
      <c r="L79" s="7"/>
      <c r="M79" s="7"/>
      <c r="N79" s="7"/>
      <c r="O79" s="7"/>
    </row>
    <row r="80" spans="2:15">
      <c r="J80" s="7"/>
      <c r="K80" s="7"/>
      <c r="L80" s="7"/>
      <c r="M80" s="7"/>
      <c r="N80" s="7"/>
      <c r="O80" s="7"/>
    </row>
    <row r="81" spans="10:15">
      <c r="J81" s="7"/>
      <c r="K81" s="7"/>
      <c r="L81" s="7"/>
      <c r="M81" s="7"/>
      <c r="N81" s="7"/>
      <c r="O81" s="7"/>
    </row>
    <row r="82" spans="10:15">
      <c r="J82" s="7"/>
      <c r="K82" s="7"/>
      <c r="L82" s="7"/>
      <c r="M82" s="7"/>
      <c r="N82" s="7"/>
      <c r="O82" s="7"/>
    </row>
    <row r="83" spans="10:15">
      <c r="J83" s="7"/>
      <c r="K83" s="7"/>
      <c r="L83" s="7"/>
      <c r="M83" s="7"/>
      <c r="N83" s="7"/>
      <c r="O83" s="7"/>
    </row>
    <row r="84" spans="10:15">
      <c r="J84" s="7"/>
      <c r="K84" s="7"/>
      <c r="L84" s="7"/>
      <c r="M84" s="7"/>
      <c r="N84" s="7"/>
      <c r="O84" s="7"/>
    </row>
    <row r="85" spans="10:15">
      <c r="J85" s="7"/>
      <c r="K85" s="7"/>
      <c r="L85" s="7"/>
      <c r="M85" s="7"/>
      <c r="N85" s="7"/>
      <c r="O85" s="7"/>
    </row>
    <row r="86" spans="10:15">
      <c r="J86" s="7"/>
      <c r="K86" s="7"/>
      <c r="L86" s="7"/>
      <c r="M86" s="7"/>
      <c r="N86" s="7"/>
      <c r="O86" s="7"/>
    </row>
    <row r="87" spans="10:15">
      <c r="J87" s="7"/>
      <c r="K87" s="7"/>
      <c r="L87" s="7"/>
      <c r="M87" s="7"/>
      <c r="N87" s="7"/>
      <c r="O87" s="7"/>
    </row>
    <row r="88" spans="10:15">
      <c r="J88" s="7"/>
      <c r="K88" s="7"/>
      <c r="L88" s="7"/>
      <c r="M88" s="7"/>
      <c r="N88" s="7"/>
      <c r="O88" s="7"/>
    </row>
    <row r="89" spans="10:15">
      <c r="J89" s="7"/>
      <c r="K89" s="7"/>
      <c r="L89" s="7"/>
      <c r="M89" s="7"/>
      <c r="N89" s="7"/>
      <c r="O89" s="7"/>
    </row>
    <row r="90" spans="10:15">
      <c r="J90" s="7"/>
      <c r="K90" s="7"/>
      <c r="L90" s="7"/>
      <c r="M90" s="7"/>
      <c r="N90" s="7"/>
      <c r="O90" s="7"/>
    </row>
    <row r="91" spans="10:15">
      <c r="J91" s="7"/>
      <c r="K91" s="7"/>
      <c r="L91" s="7"/>
      <c r="M91" s="7"/>
      <c r="N91" s="7"/>
      <c r="O91" s="7"/>
    </row>
    <row r="92" spans="10:15">
      <c r="J92" s="7"/>
      <c r="K92" s="7"/>
      <c r="L92" s="7"/>
      <c r="M92" s="7"/>
      <c r="N92" s="7"/>
      <c r="O92" s="7"/>
    </row>
    <row r="93" spans="10:15">
      <c r="J93" s="7"/>
      <c r="K93" s="7"/>
      <c r="L93" s="7"/>
      <c r="M93" s="7"/>
      <c r="N93" s="7"/>
      <c r="O93" s="7"/>
    </row>
    <row r="94" spans="10:15">
      <c r="J94" s="7"/>
      <c r="K94" s="7"/>
      <c r="L94" s="7"/>
      <c r="M94" s="7"/>
      <c r="N94" s="7"/>
      <c r="O94" s="7"/>
    </row>
    <row r="95" spans="10:15">
      <c r="J95" s="7"/>
      <c r="K95" s="7"/>
      <c r="L95" s="7"/>
      <c r="M95" s="7"/>
      <c r="N95" s="7"/>
      <c r="O95" s="7"/>
    </row>
    <row r="96" spans="10:15">
      <c r="J96" s="7"/>
      <c r="K96" s="7"/>
      <c r="L96" s="7"/>
      <c r="M96" s="7"/>
      <c r="N96" s="7"/>
      <c r="O96" s="7"/>
    </row>
    <row r="97" spans="10:15">
      <c r="J97" s="7"/>
      <c r="K97" s="7"/>
      <c r="L97" s="7"/>
      <c r="M97" s="7"/>
      <c r="N97" s="7"/>
      <c r="O97" s="7"/>
    </row>
    <row r="98" spans="10:15">
      <c r="J98" s="7"/>
      <c r="K98" s="7"/>
      <c r="L98" s="7"/>
      <c r="M98" s="7"/>
      <c r="N98" s="7"/>
      <c r="O98" s="7"/>
    </row>
    <row r="99" spans="10:15">
      <c r="J99" s="7"/>
      <c r="K99" s="7"/>
      <c r="L99" s="7"/>
      <c r="M99" s="7"/>
      <c r="N99" s="7"/>
      <c r="O99" s="7"/>
    </row>
    <row r="100" spans="10:15">
      <c r="J100" s="7"/>
      <c r="K100" s="7"/>
      <c r="L100" s="7"/>
      <c r="M100" s="7"/>
      <c r="N100" s="7"/>
      <c r="O100" s="7"/>
    </row>
    <row r="101" spans="10:15">
      <c r="J101" s="7"/>
      <c r="K101" s="7"/>
      <c r="L101" s="7"/>
      <c r="M101" s="7"/>
      <c r="N101" s="7"/>
      <c r="O101" s="7"/>
    </row>
    <row r="102" spans="10:15">
      <c r="J102" s="7"/>
      <c r="K102" s="7"/>
      <c r="L102" s="7"/>
      <c r="M102" s="7"/>
      <c r="N102" s="7"/>
      <c r="O102" s="7"/>
    </row>
    <row r="103" spans="10:15">
      <c r="J103" s="7"/>
      <c r="K103" s="7"/>
      <c r="L103" s="7"/>
      <c r="M103" s="7"/>
      <c r="N103" s="7"/>
      <c r="O103" s="7"/>
    </row>
    <row r="104" spans="10:15">
      <c r="J104" s="7"/>
      <c r="K104" s="7"/>
      <c r="L104" s="7"/>
      <c r="M104" s="7"/>
      <c r="N104" s="7"/>
      <c r="O104" s="7"/>
    </row>
    <row r="105" spans="10:15">
      <c r="J105" s="7"/>
      <c r="K105" s="7"/>
      <c r="L105" s="7"/>
      <c r="M105" s="7"/>
      <c r="N105" s="7"/>
      <c r="O105" s="7"/>
    </row>
    <row r="106" spans="10:15">
      <c r="J106" s="7"/>
      <c r="K106" s="7"/>
      <c r="L106" s="7"/>
      <c r="M106" s="7"/>
      <c r="N106" s="7"/>
      <c r="O106" s="7"/>
    </row>
    <row r="107" spans="10:15">
      <c r="J107" s="7"/>
      <c r="K107" s="7"/>
      <c r="L107" s="7"/>
      <c r="M107" s="7"/>
      <c r="N107" s="7"/>
      <c r="O107" s="7"/>
    </row>
    <row r="108" spans="10:15">
      <c r="J108" s="7"/>
      <c r="K108" s="7"/>
      <c r="L108" s="7"/>
      <c r="M108" s="7"/>
      <c r="N108" s="7"/>
      <c r="O108" s="7"/>
    </row>
    <row r="109" spans="10:15">
      <c r="J109" s="7"/>
      <c r="K109" s="7"/>
      <c r="L109" s="7"/>
      <c r="M109" s="7"/>
      <c r="N109" s="7"/>
      <c r="O109" s="7"/>
    </row>
    <row r="110" spans="10:15">
      <c r="J110" s="7"/>
      <c r="K110" s="7"/>
      <c r="L110" s="7"/>
      <c r="M110" s="7"/>
      <c r="N110" s="7"/>
      <c r="O110" s="7"/>
    </row>
    <row r="111" spans="10:15">
      <c r="J111" s="7"/>
      <c r="K111" s="7"/>
      <c r="L111" s="7"/>
      <c r="M111" s="7"/>
      <c r="N111" s="7"/>
      <c r="O111" s="7"/>
    </row>
    <row r="112" spans="10:15">
      <c r="J112" s="7"/>
      <c r="K112" s="7"/>
      <c r="L112" s="7"/>
      <c r="M112" s="7"/>
      <c r="N112" s="7"/>
      <c r="O112" s="7"/>
    </row>
    <row r="113" spans="10:15">
      <c r="J113" s="7"/>
      <c r="K113" s="7"/>
      <c r="L113" s="7"/>
      <c r="M113" s="7"/>
      <c r="N113" s="7"/>
      <c r="O113" s="7"/>
    </row>
    <row r="114" spans="10:15">
      <c r="J114" s="7"/>
      <c r="K114" s="7"/>
      <c r="L114" s="7"/>
      <c r="M114" s="7"/>
      <c r="N114" s="7"/>
      <c r="O114" s="7"/>
    </row>
    <row r="115" spans="10:15">
      <c r="J115" s="7"/>
      <c r="K115" s="7"/>
      <c r="L115" s="7"/>
      <c r="M115" s="7"/>
      <c r="N115" s="7"/>
      <c r="O115" s="7"/>
    </row>
    <row r="116" spans="10:15">
      <c r="J116" s="7"/>
      <c r="K116" s="7"/>
      <c r="L116" s="7"/>
      <c r="M116" s="7"/>
      <c r="N116" s="7"/>
      <c r="O116" s="7"/>
    </row>
    <row r="117" spans="10:15">
      <c r="J117" s="7"/>
      <c r="K117" s="7"/>
      <c r="L117" s="7"/>
      <c r="M117" s="7"/>
      <c r="N117" s="7"/>
      <c r="O117" s="7"/>
    </row>
    <row r="118" spans="10:15">
      <c r="J118" s="7"/>
      <c r="K118" s="7"/>
      <c r="L118" s="7"/>
      <c r="M118" s="7"/>
      <c r="N118" s="7"/>
      <c r="O118" s="7"/>
    </row>
    <row r="119" spans="10:15">
      <c r="J119" s="7"/>
      <c r="K119" s="7"/>
      <c r="L119" s="7"/>
      <c r="M119" s="7"/>
      <c r="N119" s="7"/>
      <c r="O119" s="7"/>
    </row>
    <row r="120" spans="10:15">
      <c r="J120" s="7"/>
      <c r="K120" s="7"/>
      <c r="L120" s="7"/>
      <c r="M120" s="7"/>
      <c r="N120" s="7"/>
      <c r="O120" s="7"/>
    </row>
    <row r="121" spans="10:15">
      <c r="J121" s="7"/>
      <c r="K121" s="7"/>
      <c r="L121" s="7"/>
      <c r="M121" s="7"/>
      <c r="N121" s="7"/>
      <c r="O121" s="7"/>
    </row>
    <row r="122" spans="10:15">
      <c r="J122" s="7"/>
      <c r="K122" s="7"/>
      <c r="L122" s="7"/>
      <c r="M122" s="7"/>
      <c r="N122" s="7"/>
      <c r="O122" s="7"/>
    </row>
    <row r="123" spans="10:15">
      <c r="J123" s="7"/>
      <c r="K123" s="7"/>
      <c r="L123" s="7"/>
      <c r="M123" s="7"/>
      <c r="N123" s="7"/>
      <c r="O123" s="7"/>
    </row>
    <row r="124" spans="10:15">
      <c r="J124" s="7"/>
      <c r="K124" s="7"/>
      <c r="L124" s="7"/>
      <c r="M124" s="7"/>
      <c r="N124" s="7"/>
      <c r="O124" s="7"/>
    </row>
    <row r="125" spans="10:15">
      <c r="J125" s="7"/>
      <c r="K125" s="7"/>
      <c r="L125" s="7"/>
      <c r="M125" s="7"/>
      <c r="N125" s="7"/>
      <c r="O125" s="7"/>
    </row>
    <row r="126" spans="10:15">
      <c r="J126" s="7"/>
      <c r="K126" s="7"/>
      <c r="L126" s="7"/>
      <c r="M126" s="7"/>
      <c r="N126" s="7"/>
      <c r="O126" s="7"/>
    </row>
    <row r="127" spans="10:15">
      <c r="J127" s="7"/>
      <c r="K127" s="7"/>
      <c r="L127" s="7"/>
      <c r="M127" s="7"/>
      <c r="N127" s="7"/>
      <c r="O127" s="7"/>
    </row>
    <row r="128" spans="10:15">
      <c r="J128" s="7"/>
      <c r="K128" s="7"/>
      <c r="L128" s="7"/>
      <c r="M128" s="7"/>
      <c r="N128" s="7"/>
      <c r="O128" s="7"/>
    </row>
    <row r="129" spans="10:15">
      <c r="J129" s="7"/>
      <c r="K129" s="7"/>
      <c r="L129" s="7"/>
      <c r="M129" s="7"/>
      <c r="N129" s="7"/>
      <c r="O129" s="7"/>
    </row>
    <row r="130" spans="10:15">
      <c r="J130" s="7"/>
      <c r="K130" s="7"/>
      <c r="L130" s="7"/>
      <c r="M130" s="7"/>
      <c r="N130" s="7"/>
      <c r="O130" s="7"/>
    </row>
    <row r="131" spans="10:15">
      <c r="J131" s="7"/>
      <c r="K131" s="7"/>
      <c r="L131" s="7"/>
      <c r="M131" s="7"/>
      <c r="N131" s="7"/>
      <c r="O131" s="7"/>
    </row>
    <row r="132" spans="10:15">
      <c r="J132" s="7"/>
      <c r="K132" s="7"/>
      <c r="L132" s="7"/>
      <c r="M132" s="7"/>
      <c r="N132" s="7"/>
      <c r="O132" s="7"/>
    </row>
    <row r="133" spans="10:15">
      <c r="J133" s="7"/>
      <c r="K133" s="7"/>
      <c r="L133" s="7"/>
      <c r="M133" s="7"/>
      <c r="N133" s="7"/>
      <c r="O133" s="7"/>
    </row>
    <row r="134" spans="10:15">
      <c r="J134" s="7"/>
      <c r="K134" s="7"/>
      <c r="L134" s="7"/>
      <c r="M134" s="7"/>
      <c r="N134" s="7"/>
      <c r="O134" s="7"/>
    </row>
    <row r="135" spans="10:15">
      <c r="J135" s="7"/>
      <c r="K135" s="7"/>
      <c r="L135" s="7"/>
      <c r="M135" s="7"/>
      <c r="N135" s="7"/>
      <c r="O135" s="7"/>
    </row>
    <row r="136" spans="10:15">
      <c r="J136" s="7"/>
      <c r="K136" s="7"/>
      <c r="L136" s="7"/>
      <c r="M136" s="7"/>
      <c r="N136" s="7"/>
      <c r="O136" s="7"/>
    </row>
    <row r="137" spans="10:15">
      <c r="J137" s="7"/>
      <c r="K137" s="7"/>
      <c r="L137" s="7"/>
      <c r="M137" s="7"/>
      <c r="N137" s="7"/>
      <c r="O137" s="7"/>
    </row>
    <row r="138" spans="10:15">
      <c r="J138" s="7"/>
      <c r="K138" s="7"/>
      <c r="L138" s="7"/>
      <c r="M138" s="7"/>
      <c r="N138" s="7"/>
      <c r="O138" s="7"/>
    </row>
    <row r="139" spans="10:15">
      <c r="J139" s="7"/>
      <c r="K139" s="7"/>
      <c r="L139" s="7"/>
      <c r="M139" s="7"/>
      <c r="N139" s="7"/>
      <c r="O139" s="7"/>
    </row>
    <row r="140" spans="10:15">
      <c r="J140" s="7"/>
      <c r="K140" s="7"/>
      <c r="L140" s="7"/>
      <c r="M140" s="7"/>
      <c r="N140" s="7"/>
      <c r="O140" s="7"/>
    </row>
    <row r="141" spans="10:15">
      <c r="J141" s="7"/>
      <c r="K141" s="7"/>
      <c r="L141" s="7"/>
      <c r="M141" s="7"/>
      <c r="N141" s="7"/>
      <c r="O141" s="7"/>
    </row>
    <row r="142" spans="10:15">
      <c r="J142" s="7"/>
      <c r="K142" s="7"/>
      <c r="L142" s="7"/>
      <c r="M142" s="7"/>
      <c r="N142" s="7"/>
      <c r="O142" s="7"/>
    </row>
    <row r="143" spans="10:15">
      <c r="J143" s="7"/>
      <c r="K143" s="7"/>
      <c r="L143" s="7"/>
      <c r="M143" s="7"/>
      <c r="N143" s="7"/>
      <c r="O143" s="7"/>
    </row>
    <row r="144" spans="10:15">
      <c r="J144" s="7"/>
      <c r="K144" s="7"/>
      <c r="L144" s="7"/>
      <c r="M144" s="7"/>
      <c r="N144" s="7"/>
      <c r="O144" s="7"/>
    </row>
    <row r="145" spans="10:15">
      <c r="J145" s="7"/>
      <c r="K145" s="7"/>
      <c r="L145" s="7"/>
      <c r="M145" s="7"/>
      <c r="N145" s="7"/>
      <c r="O145" s="7"/>
    </row>
    <row r="146" spans="10:15">
      <c r="J146" s="7"/>
      <c r="K146" s="7"/>
      <c r="L146" s="7"/>
      <c r="M146" s="7"/>
      <c r="N146" s="7"/>
      <c r="O146" s="7"/>
    </row>
    <row r="147" spans="10:15">
      <c r="J147" s="7"/>
      <c r="K147" s="7"/>
      <c r="L147" s="7"/>
      <c r="M147" s="7"/>
      <c r="N147" s="7"/>
      <c r="O147" s="7"/>
    </row>
    <row r="148" spans="10:15">
      <c r="J148" s="7"/>
      <c r="K148" s="7"/>
      <c r="L148" s="7"/>
      <c r="M148" s="7"/>
      <c r="N148" s="7"/>
      <c r="O148" s="7"/>
    </row>
    <row r="149" spans="10:15">
      <c r="J149" s="7"/>
      <c r="K149" s="7"/>
      <c r="L149" s="7"/>
      <c r="M149" s="7"/>
      <c r="N149" s="7"/>
      <c r="O149" s="7"/>
    </row>
    <row r="150" spans="10:15">
      <c r="J150" s="7"/>
      <c r="K150" s="7"/>
      <c r="L150" s="7"/>
      <c r="M150" s="7"/>
      <c r="N150" s="7"/>
      <c r="O150" s="7"/>
    </row>
    <row r="151" spans="10:15">
      <c r="J151" s="7"/>
      <c r="K151" s="7"/>
      <c r="L151" s="7"/>
      <c r="M151" s="7"/>
      <c r="N151" s="7"/>
      <c r="O151" s="7"/>
    </row>
    <row r="152" spans="10:15">
      <c r="J152" s="7"/>
      <c r="K152" s="7"/>
      <c r="L152" s="7"/>
      <c r="M152" s="7"/>
      <c r="N152" s="7"/>
      <c r="O152" s="7"/>
    </row>
    <row r="153" spans="10:15">
      <c r="J153" s="7"/>
      <c r="K153" s="7"/>
      <c r="L153" s="7"/>
      <c r="M153" s="7"/>
      <c r="N153" s="7"/>
      <c r="O153" s="7"/>
    </row>
    <row r="154" spans="10:15">
      <c r="J154" s="7"/>
      <c r="K154" s="7"/>
      <c r="L154" s="7"/>
      <c r="M154" s="7"/>
      <c r="N154" s="7"/>
      <c r="O154" s="7"/>
    </row>
    <row r="155" spans="10:15">
      <c r="J155" s="7"/>
      <c r="K155" s="7"/>
      <c r="L155" s="7"/>
      <c r="M155" s="7"/>
      <c r="N155" s="7"/>
      <c r="O155" s="7"/>
    </row>
    <row r="156" spans="10:15">
      <c r="J156" s="7"/>
      <c r="K156" s="7"/>
      <c r="L156" s="7"/>
      <c r="M156" s="7"/>
      <c r="N156" s="7"/>
      <c r="O156" s="7"/>
    </row>
    <row r="157" spans="10:15">
      <c r="J157" s="7"/>
      <c r="K157" s="7"/>
      <c r="L157" s="7"/>
      <c r="M157" s="7"/>
      <c r="N157" s="7"/>
      <c r="O157" s="7"/>
    </row>
    <row r="158" spans="10:15">
      <c r="J158" s="7"/>
      <c r="K158" s="7"/>
      <c r="L158" s="7"/>
      <c r="M158" s="7"/>
      <c r="N158" s="7"/>
      <c r="O158" s="7"/>
    </row>
    <row r="159" spans="10:15">
      <c r="J159" s="7"/>
      <c r="K159" s="7"/>
      <c r="L159" s="7"/>
      <c r="M159" s="7"/>
      <c r="N159" s="7"/>
      <c r="O159" s="7"/>
    </row>
    <row r="160" spans="10:15">
      <c r="J160" s="7"/>
      <c r="K160" s="7"/>
      <c r="L160" s="7"/>
      <c r="M160" s="7"/>
      <c r="N160" s="7"/>
      <c r="O160" s="7"/>
    </row>
    <row r="161" spans="10:15">
      <c r="J161" s="7"/>
      <c r="K161" s="7"/>
      <c r="L161" s="7"/>
      <c r="M161" s="7"/>
      <c r="N161" s="7"/>
      <c r="O161" s="7"/>
    </row>
    <row r="162" spans="10:15">
      <c r="J162" s="7"/>
      <c r="K162" s="7"/>
      <c r="L162" s="7"/>
      <c r="M162" s="7"/>
      <c r="N162" s="7"/>
      <c r="O162" s="7"/>
    </row>
    <row r="163" spans="10:15">
      <c r="J163" s="7"/>
      <c r="K163" s="7"/>
      <c r="L163" s="7"/>
      <c r="M163" s="7"/>
      <c r="N163" s="7"/>
      <c r="O163" s="7"/>
    </row>
    <row r="164" spans="10:15">
      <c r="J164" s="7"/>
      <c r="K164" s="7"/>
      <c r="L164" s="7"/>
      <c r="M164" s="7"/>
      <c r="N164" s="7"/>
      <c r="O164" s="7"/>
    </row>
    <row r="165" spans="10:15">
      <c r="J165" s="7"/>
      <c r="K165" s="7"/>
      <c r="L165" s="7"/>
      <c r="M165" s="7"/>
      <c r="N165" s="7"/>
      <c r="O165" s="7"/>
    </row>
    <row r="166" spans="10:15">
      <c r="J166" s="7"/>
      <c r="K166" s="7"/>
      <c r="L166" s="7"/>
      <c r="M166" s="7"/>
      <c r="N166" s="7"/>
      <c r="O166" s="7"/>
    </row>
    <row r="167" spans="10:15">
      <c r="J167" s="7"/>
      <c r="K167" s="7"/>
      <c r="L167" s="7"/>
      <c r="M167" s="7"/>
      <c r="N167" s="7"/>
      <c r="O167" s="7"/>
    </row>
    <row r="168" spans="10:15">
      <c r="J168" s="7"/>
      <c r="K168" s="7"/>
      <c r="L168" s="7"/>
      <c r="M168" s="7"/>
      <c r="N168" s="7"/>
      <c r="O168" s="7"/>
    </row>
    <row r="169" spans="10:15">
      <c r="J169" s="7"/>
      <c r="K169" s="7"/>
      <c r="L169" s="7"/>
      <c r="M169" s="7"/>
      <c r="N169" s="7"/>
      <c r="O169" s="7"/>
    </row>
    <row r="170" spans="10:15">
      <c r="J170" s="7"/>
      <c r="K170" s="7"/>
      <c r="L170" s="7"/>
      <c r="M170" s="7"/>
      <c r="N170" s="7"/>
      <c r="O170" s="7"/>
    </row>
    <row r="171" spans="10:15">
      <c r="J171" s="7"/>
      <c r="K171" s="7"/>
      <c r="L171" s="7"/>
      <c r="M171" s="7"/>
      <c r="N171" s="7"/>
      <c r="O171" s="7"/>
    </row>
    <row r="172" spans="10:15">
      <c r="J172" s="7"/>
      <c r="K172" s="7"/>
      <c r="L172" s="7"/>
      <c r="M172" s="7"/>
      <c r="N172" s="7"/>
      <c r="O172" s="7"/>
    </row>
    <row r="173" spans="10:15">
      <c r="J173" s="7"/>
      <c r="K173" s="7"/>
      <c r="L173" s="7"/>
      <c r="M173" s="7"/>
      <c r="N173" s="7"/>
      <c r="O173" s="7"/>
    </row>
    <row r="174" spans="10:15">
      <c r="J174" s="7"/>
      <c r="K174" s="7"/>
      <c r="L174" s="7"/>
      <c r="M174" s="7"/>
      <c r="N174" s="7"/>
      <c r="O174" s="7"/>
    </row>
    <row r="175" spans="10:15">
      <c r="J175" s="7"/>
      <c r="K175" s="7"/>
      <c r="L175" s="7"/>
      <c r="M175" s="7"/>
      <c r="N175" s="7"/>
      <c r="O175" s="7"/>
    </row>
    <row r="176" spans="10:15">
      <c r="J176" s="7"/>
      <c r="K176" s="7"/>
      <c r="L176" s="7"/>
      <c r="M176" s="7"/>
      <c r="N176" s="7"/>
      <c r="O176" s="7"/>
    </row>
    <row r="177" spans="10:15">
      <c r="J177" s="7"/>
      <c r="K177" s="7"/>
      <c r="L177" s="7"/>
      <c r="M177" s="7"/>
      <c r="N177" s="7"/>
      <c r="O177" s="7"/>
    </row>
    <row r="178" spans="10:15">
      <c r="J178" s="7"/>
      <c r="K178" s="7"/>
      <c r="L178" s="7"/>
      <c r="M178" s="7"/>
      <c r="N178" s="7"/>
      <c r="O178" s="7"/>
    </row>
    <row r="179" spans="10:15">
      <c r="J179" s="7"/>
      <c r="K179" s="7"/>
      <c r="L179" s="7"/>
      <c r="M179" s="7"/>
      <c r="N179" s="7"/>
      <c r="O179" s="7"/>
    </row>
    <row r="180" spans="10:15">
      <c r="J180" s="7"/>
      <c r="K180" s="7"/>
      <c r="L180" s="7"/>
      <c r="M180" s="7"/>
      <c r="N180" s="7"/>
      <c r="O180" s="7"/>
    </row>
    <row r="181" spans="10:15">
      <c r="J181" s="7"/>
      <c r="K181" s="7"/>
      <c r="L181" s="7"/>
      <c r="M181" s="7"/>
      <c r="N181" s="7"/>
      <c r="O181" s="7"/>
    </row>
    <row r="182" spans="10:15">
      <c r="J182" s="7"/>
      <c r="K182" s="7"/>
      <c r="L182" s="7"/>
      <c r="M182" s="7"/>
      <c r="N182" s="7"/>
      <c r="O182" s="7"/>
    </row>
    <row r="183" spans="10:15">
      <c r="J183" s="7"/>
      <c r="K183" s="7"/>
      <c r="L183" s="7"/>
      <c r="M183" s="7"/>
      <c r="N183" s="7"/>
      <c r="O183" s="7"/>
    </row>
    <row r="184" spans="10:15">
      <c r="J184" s="7"/>
      <c r="K184" s="7"/>
      <c r="L184" s="7"/>
      <c r="M184" s="7"/>
      <c r="N184" s="7"/>
      <c r="O184" s="7"/>
    </row>
    <row r="185" spans="10:15">
      <c r="J185" s="7"/>
      <c r="K185" s="7"/>
      <c r="L185" s="7"/>
      <c r="M185" s="7"/>
      <c r="N185" s="7"/>
      <c r="O185" s="7"/>
    </row>
    <row r="186" spans="10:15">
      <c r="J186" s="7"/>
      <c r="K186" s="7"/>
      <c r="L186" s="7"/>
      <c r="M186" s="7"/>
      <c r="N186" s="7"/>
      <c r="O186" s="7"/>
    </row>
    <row r="187" spans="10:15">
      <c r="J187" s="7"/>
      <c r="K187" s="7"/>
      <c r="L187" s="7"/>
      <c r="M187" s="7"/>
      <c r="N187" s="7"/>
      <c r="O187" s="7"/>
    </row>
    <row r="188" spans="10:15">
      <c r="J188" s="7"/>
      <c r="K188" s="7"/>
      <c r="L188" s="7"/>
      <c r="M188" s="7"/>
      <c r="N188" s="7"/>
      <c r="O188" s="7"/>
    </row>
    <row r="189" spans="10:15">
      <c r="J189" s="7"/>
      <c r="K189" s="7"/>
      <c r="L189" s="7"/>
      <c r="M189" s="7"/>
      <c r="N189" s="7"/>
      <c r="O189" s="7"/>
    </row>
    <row r="190" spans="10:15">
      <c r="J190" s="7"/>
      <c r="K190" s="7"/>
      <c r="L190" s="7"/>
      <c r="M190" s="7"/>
      <c r="N190" s="7"/>
      <c r="O190" s="7"/>
    </row>
    <row r="191" spans="10:15">
      <c r="J191" s="7"/>
      <c r="K191" s="7"/>
      <c r="L191" s="7"/>
      <c r="M191" s="7"/>
      <c r="N191" s="7"/>
      <c r="O191" s="7"/>
    </row>
    <row r="192" spans="10:15">
      <c r="J192" s="7"/>
      <c r="K192" s="7"/>
      <c r="L192" s="7"/>
      <c r="M192" s="7"/>
      <c r="N192" s="7"/>
      <c r="O192" s="7"/>
    </row>
    <row r="193" spans="10:15">
      <c r="J193" s="7"/>
      <c r="K193" s="7"/>
      <c r="L193" s="7"/>
      <c r="M193" s="7"/>
      <c r="N193" s="7"/>
      <c r="O193" s="7"/>
    </row>
    <row r="194" spans="10:15">
      <c r="J194" s="7"/>
      <c r="K194" s="7"/>
      <c r="L194" s="7"/>
      <c r="M194" s="7"/>
      <c r="N194" s="7"/>
      <c r="O194" s="7"/>
    </row>
    <row r="195" spans="10:15">
      <c r="J195" s="7"/>
      <c r="K195" s="7"/>
      <c r="L195" s="7"/>
      <c r="M195" s="7"/>
      <c r="N195" s="7"/>
      <c r="O195" s="7"/>
    </row>
    <row r="196" spans="10:15">
      <c r="J196" s="7"/>
      <c r="K196" s="7"/>
      <c r="L196" s="7"/>
      <c r="M196" s="7"/>
      <c r="N196" s="7"/>
      <c r="O196" s="7"/>
    </row>
    <row r="197" spans="10:15">
      <c r="J197" s="7"/>
      <c r="K197" s="7"/>
      <c r="L197" s="7"/>
      <c r="M197" s="7"/>
      <c r="N197" s="7"/>
      <c r="O197" s="7"/>
    </row>
    <row r="198" spans="10:15">
      <c r="J198" s="7"/>
      <c r="K198" s="7"/>
      <c r="L198" s="7"/>
      <c r="M198" s="7"/>
      <c r="N198" s="7"/>
      <c r="O198" s="7"/>
    </row>
    <row r="199" spans="10:15">
      <c r="J199" s="7"/>
      <c r="K199" s="7"/>
      <c r="L199" s="7"/>
      <c r="M199" s="7"/>
      <c r="N199" s="7"/>
      <c r="O199" s="7"/>
    </row>
    <row r="200" spans="10:15">
      <c r="J200" s="7"/>
      <c r="K200" s="7"/>
      <c r="L200" s="7"/>
      <c r="M200" s="7"/>
      <c r="N200" s="7"/>
      <c r="O200" s="7"/>
    </row>
    <row r="201" spans="10:15">
      <c r="J201" s="7"/>
      <c r="K201" s="7"/>
      <c r="L201" s="7"/>
      <c r="M201" s="7"/>
      <c r="N201" s="7"/>
      <c r="O201" s="7"/>
    </row>
    <row r="202" spans="10:15">
      <c r="J202" s="7"/>
      <c r="K202" s="7"/>
      <c r="L202" s="7"/>
      <c r="M202" s="7"/>
      <c r="N202" s="7"/>
      <c r="O202" s="7"/>
    </row>
    <row r="203" spans="10:15">
      <c r="J203" s="7"/>
      <c r="K203" s="7"/>
      <c r="L203" s="7"/>
      <c r="M203" s="7"/>
      <c r="N203" s="7"/>
      <c r="O203" s="7"/>
    </row>
    <row r="204" spans="10:15">
      <c r="J204" s="7"/>
      <c r="K204" s="7"/>
      <c r="L204" s="7"/>
      <c r="M204" s="7"/>
      <c r="N204" s="7"/>
      <c r="O204" s="7"/>
    </row>
    <row r="205" spans="10:15">
      <c r="J205" s="7"/>
      <c r="K205" s="7"/>
      <c r="L205" s="7"/>
      <c r="M205" s="7"/>
      <c r="N205" s="7"/>
      <c r="O205" s="7"/>
    </row>
    <row r="206" spans="10:15">
      <c r="J206" s="7"/>
      <c r="K206" s="7"/>
      <c r="L206" s="7"/>
      <c r="M206" s="7"/>
      <c r="N206" s="7"/>
      <c r="O206" s="7"/>
    </row>
    <row r="207" spans="10:15">
      <c r="J207" s="7"/>
      <c r="K207" s="7"/>
      <c r="L207" s="7"/>
      <c r="M207" s="7"/>
      <c r="N207" s="7"/>
      <c r="O207" s="7"/>
    </row>
    <row r="208" spans="10:15">
      <c r="J208" s="7"/>
      <c r="K208" s="7"/>
      <c r="L208" s="7"/>
      <c r="M208" s="7"/>
      <c r="N208" s="7"/>
      <c r="O208" s="7"/>
    </row>
    <row r="209" spans="10:15">
      <c r="J209" s="7"/>
      <c r="K209" s="7"/>
      <c r="L209" s="7"/>
      <c r="M209" s="7"/>
      <c r="N209" s="7"/>
      <c r="O209" s="7"/>
    </row>
    <row r="210" spans="10:15">
      <c r="J210" s="7"/>
      <c r="K210" s="7"/>
      <c r="L210" s="7"/>
      <c r="M210" s="7"/>
      <c r="N210" s="7"/>
      <c r="O210" s="7"/>
    </row>
    <row r="211" spans="10:15">
      <c r="J211" s="7"/>
      <c r="K211" s="7"/>
      <c r="L211" s="7"/>
      <c r="M211" s="7"/>
      <c r="N211" s="7"/>
      <c r="O211" s="7"/>
    </row>
    <row r="212" spans="10:15">
      <c r="J212" s="7"/>
      <c r="K212" s="7"/>
      <c r="L212" s="7"/>
      <c r="M212" s="7"/>
      <c r="N212" s="7"/>
      <c r="O212" s="7"/>
    </row>
    <row r="213" spans="10:15">
      <c r="J213" s="7"/>
      <c r="K213" s="7"/>
      <c r="L213" s="7"/>
      <c r="M213" s="7"/>
      <c r="N213" s="7"/>
      <c r="O213" s="7"/>
    </row>
    <row r="214" spans="10:15">
      <c r="J214" s="7"/>
      <c r="K214" s="7"/>
      <c r="L214" s="7"/>
      <c r="M214" s="7"/>
      <c r="N214" s="7"/>
      <c r="O214" s="7"/>
    </row>
    <row r="215" spans="10:15">
      <c r="J215" s="7"/>
      <c r="K215" s="7"/>
      <c r="L215" s="7"/>
      <c r="M215" s="7"/>
      <c r="N215" s="7"/>
      <c r="O215" s="7"/>
    </row>
    <row r="216" spans="10:15">
      <c r="J216" s="7"/>
      <c r="K216" s="7"/>
      <c r="L216" s="7"/>
      <c r="M216" s="7"/>
      <c r="N216" s="7"/>
      <c r="O216" s="7"/>
    </row>
    <row r="217" spans="10:15">
      <c r="J217" s="7"/>
      <c r="K217" s="7"/>
      <c r="L217" s="7"/>
      <c r="M217" s="7"/>
      <c r="N217" s="7"/>
      <c r="O217" s="7"/>
    </row>
    <row r="218" spans="10:15">
      <c r="J218" s="7"/>
      <c r="K218" s="7"/>
      <c r="L218" s="7"/>
      <c r="M218" s="7"/>
      <c r="N218" s="7"/>
      <c r="O218" s="7"/>
    </row>
    <row r="219" spans="10:15">
      <c r="J219" s="7"/>
      <c r="K219" s="7"/>
      <c r="L219" s="7"/>
      <c r="M219" s="7"/>
      <c r="N219" s="7"/>
      <c r="O219" s="7"/>
    </row>
    <row r="220" spans="10:15">
      <c r="J220" s="7"/>
      <c r="K220" s="7"/>
      <c r="L220" s="7"/>
      <c r="M220" s="7"/>
      <c r="N220" s="7"/>
      <c r="O220" s="7"/>
    </row>
    <row r="221" spans="10:15">
      <c r="J221" s="7"/>
      <c r="K221" s="7"/>
      <c r="L221" s="7"/>
      <c r="M221" s="7"/>
      <c r="N221" s="7"/>
      <c r="O221" s="7"/>
    </row>
    <row r="222" spans="10:15">
      <c r="J222" s="7"/>
      <c r="K222" s="7"/>
      <c r="L222" s="7"/>
      <c r="M222" s="7"/>
      <c r="N222" s="7"/>
      <c r="O222" s="7"/>
    </row>
    <row r="223" spans="10:15">
      <c r="J223" s="7"/>
      <c r="K223" s="7"/>
      <c r="L223" s="7"/>
      <c r="M223" s="7"/>
      <c r="N223" s="7"/>
      <c r="O223" s="7"/>
    </row>
    <row r="224" spans="10:15">
      <c r="J224" s="7"/>
      <c r="K224" s="7"/>
      <c r="L224" s="7"/>
      <c r="M224" s="7"/>
      <c r="N224" s="7"/>
      <c r="O224" s="7"/>
    </row>
    <row r="225" spans="10:15">
      <c r="J225" s="7"/>
      <c r="K225" s="7"/>
      <c r="L225" s="7"/>
      <c r="M225" s="7"/>
      <c r="N225" s="7"/>
      <c r="O225" s="7"/>
    </row>
    <row r="226" spans="10:15">
      <c r="J226" s="7"/>
      <c r="K226" s="7"/>
      <c r="L226" s="7"/>
      <c r="M226" s="7"/>
      <c r="N226" s="7"/>
      <c r="O226" s="7"/>
    </row>
    <row r="227" spans="10:15">
      <c r="J227" s="7"/>
      <c r="K227" s="7"/>
      <c r="L227" s="7"/>
      <c r="M227" s="7"/>
      <c r="N227" s="7"/>
      <c r="O227" s="7"/>
    </row>
    <row r="228" spans="10:15">
      <c r="J228" s="7"/>
      <c r="K228" s="7"/>
      <c r="L228" s="7"/>
      <c r="M228" s="7"/>
      <c r="N228" s="7"/>
      <c r="O228" s="7"/>
    </row>
    <row r="229" spans="10:15">
      <c r="J229" s="7"/>
      <c r="K229" s="7"/>
      <c r="L229" s="7"/>
      <c r="M229" s="7"/>
      <c r="N229" s="7"/>
      <c r="O229" s="7"/>
    </row>
    <row r="230" spans="10:15">
      <c r="J230" s="7"/>
      <c r="K230" s="7"/>
      <c r="L230" s="7"/>
      <c r="M230" s="7"/>
      <c r="N230" s="7"/>
      <c r="O230" s="7"/>
    </row>
    <row r="231" spans="10:15">
      <c r="J231" s="7"/>
      <c r="K231" s="7"/>
      <c r="L231" s="7"/>
      <c r="M231" s="7"/>
      <c r="N231" s="7"/>
      <c r="O231" s="7"/>
    </row>
    <row r="232" spans="10:15">
      <c r="J232" s="7"/>
      <c r="K232" s="7"/>
      <c r="L232" s="7"/>
      <c r="M232" s="7"/>
      <c r="N232" s="7"/>
      <c r="O232" s="7"/>
    </row>
    <row r="233" spans="10:15">
      <c r="J233" s="7"/>
      <c r="K233" s="7"/>
      <c r="L233" s="7"/>
      <c r="M233" s="7"/>
      <c r="N233" s="7"/>
      <c r="O233" s="7"/>
    </row>
    <row r="234" spans="10:15">
      <c r="J234" s="7"/>
      <c r="K234" s="7"/>
      <c r="L234" s="7"/>
      <c r="M234" s="7"/>
      <c r="N234" s="7"/>
      <c r="O234" s="7"/>
    </row>
    <row r="235" spans="10:15">
      <c r="J235" s="7"/>
      <c r="K235" s="7"/>
      <c r="L235" s="7"/>
      <c r="M235" s="7"/>
      <c r="N235" s="7"/>
      <c r="O235" s="7"/>
    </row>
    <row r="236" spans="10:15">
      <c r="J236" s="7"/>
      <c r="K236" s="7"/>
      <c r="L236" s="7"/>
      <c r="M236" s="7"/>
      <c r="N236" s="7"/>
      <c r="O236" s="7"/>
    </row>
    <row r="237" spans="10:15">
      <c r="J237" s="7"/>
      <c r="K237" s="7"/>
      <c r="L237" s="7"/>
      <c r="M237" s="7"/>
      <c r="N237" s="7"/>
      <c r="O237" s="7"/>
    </row>
    <row r="238" spans="10:15">
      <c r="J238" s="7"/>
      <c r="K238" s="7"/>
      <c r="L238" s="7"/>
      <c r="M238" s="7"/>
      <c r="N238" s="7"/>
      <c r="O238" s="7"/>
    </row>
    <row r="239" spans="10:15">
      <c r="J239" s="7"/>
      <c r="K239" s="7"/>
      <c r="L239" s="7"/>
      <c r="M239" s="7"/>
      <c r="N239" s="7"/>
      <c r="O239" s="7"/>
    </row>
    <row r="240" spans="10:15">
      <c r="J240" s="7"/>
      <c r="K240" s="7"/>
      <c r="L240" s="7"/>
      <c r="M240" s="7"/>
      <c r="N240" s="7"/>
      <c r="O240" s="7"/>
    </row>
    <row r="241" spans="10:15">
      <c r="J241" s="7"/>
      <c r="K241" s="7"/>
      <c r="L241" s="7"/>
      <c r="M241" s="7"/>
      <c r="N241" s="7"/>
      <c r="O241" s="7"/>
    </row>
    <row r="242" spans="10:15">
      <c r="J242" s="7"/>
      <c r="K242" s="7"/>
      <c r="L242" s="7"/>
      <c r="M242" s="7"/>
      <c r="N242" s="7"/>
      <c r="O242" s="7"/>
    </row>
    <row r="243" spans="10:15">
      <c r="J243" s="7"/>
      <c r="K243" s="7"/>
      <c r="L243" s="7"/>
      <c r="M243" s="7"/>
      <c r="N243" s="7"/>
      <c r="O243" s="7"/>
    </row>
    <row r="244" spans="10:15">
      <c r="J244" s="7"/>
      <c r="K244" s="7"/>
      <c r="L244" s="7"/>
      <c r="M244" s="7"/>
      <c r="N244" s="7"/>
      <c r="O244" s="7"/>
    </row>
    <row r="245" spans="10:15">
      <c r="J245" s="7"/>
      <c r="K245" s="7"/>
      <c r="L245" s="7"/>
      <c r="M245" s="7"/>
      <c r="N245" s="7"/>
      <c r="O245" s="7"/>
    </row>
    <row r="246" spans="10:15">
      <c r="J246" s="7"/>
      <c r="K246" s="7"/>
      <c r="L246" s="7"/>
      <c r="M246" s="7"/>
      <c r="N246" s="7"/>
      <c r="O246" s="7"/>
    </row>
    <row r="247" spans="10:15">
      <c r="J247" s="7"/>
      <c r="K247" s="7"/>
      <c r="L247" s="7"/>
      <c r="M247" s="7"/>
      <c r="N247" s="7"/>
      <c r="O247" s="7"/>
    </row>
    <row r="248" spans="10:15">
      <c r="J248" s="7"/>
      <c r="K248" s="7"/>
      <c r="L248" s="7"/>
      <c r="M248" s="7"/>
      <c r="N248" s="7"/>
      <c r="O248" s="7"/>
    </row>
    <row r="249" spans="10:15">
      <c r="J249" s="7"/>
      <c r="K249" s="7"/>
      <c r="L249" s="7"/>
      <c r="M249" s="7"/>
      <c r="N249" s="7"/>
      <c r="O249" s="7"/>
    </row>
    <row r="250" spans="10:15">
      <c r="J250" s="7"/>
      <c r="K250" s="7"/>
      <c r="L250" s="7"/>
      <c r="M250" s="7"/>
      <c r="N250" s="7"/>
      <c r="O250" s="7"/>
    </row>
    <row r="251" spans="10:15">
      <c r="J251" s="7"/>
      <c r="K251" s="7"/>
      <c r="L251" s="7"/>
      <c r="M251" s="7"/>
      <c r="N251" s="7"/>
      <c r="O251" s="7"/>
    </row>
    <row r="252" spans="10:15">
      <c r="J252" s="7"/>
      <c r="K252" s="7"/>
      <c r="L252" s="7"/>
      <c r="M252" s="7"/>
      <c r="N252" s="7"/>
      <c r="O252" s="7"/>
    </row>
    <row r="253" spans="10:15">
      <c r="J253" s="7"/>
      <c r="K253" s="7"/>
      <c r="L253" s="7"/>
      <c r="M253" s="7"/>
      <c r="N253" s="7"/>
      <c r="O253" s="7"/>
    </row>
    <row r="254" spans="10:15">
      <c r="J254" s="7"/>
      <c r="K254" s="7"/>
      <c r="L254" s="7"/>
      <c r="M254" s="7"/>
      <c r="N254" s="7"/>
      <c r="O254" s="7"/>
    </row>
    <row r="255" spans="10:15">
      <c r="J255" s="7"/>
      <c r="K255" s="7"/>
      <c r="L255" s="7"/>
      <c r="M255" s="7"/>
      <c r="N255" s="7"/>
      <c r="O255" s="7"/>
    </row>
    <row r="256" spans="10:15">
      <c r="J256" s="7"/>
      <c r="K256" s="7"/>
      <c r="L256" s="7"/>
      <c r="M256" s="7"/>
      <c r="N256" s="7"/>
      <c r="O256" s="7"/>
    </row>
    <row r="257" spans="10:15">
      <c r="J257" s="7"/>
      <c r="K257" s="7"/>
      <c r="L257" s="7"/>
      <c r="M257" s="7"/>
      <c r="N257" s="7"/>
      <c r="O257" s="7"/>
    </row>
    <row r="258" spans="10:15">
      <c r="J258" s="7"/>
      <c r="K258" s="7"/>
      <c r="L258" s="7"/>
      <c r="M258" s="7"/>
      <c r="N258" s="7"/>
      <c r="O258" s="7"/>
    </row>
    <row r="259" spans="10:15">
      <c r="J259" s="7"/>
      <c r="K259" s="7"/>
      <c r="L259" s="7"/>
      <c r="M259" s="7"/>
      <c r="N259" s="7"/>
      <c r="O259" s="7"/>
    </row>
    <row r="260" spans="10:15">
      <c r="J260" s="7"/>
      <c r="K260" s="7"/>
      <c r="L260" s="7"/>
      <c r="M260" s="7"/>
      <c r="N260" s="7"/>
      <c r="O260" s="7"/>
    </row>
    <row r="261" spans="10:15">
      <c r="J261" s="7"/>
      <c r="K261" s="7"/>
      <c r="L261" s="7"/>
      <c r="M261" s="7"/>
      <c r="N261" s="7"/>
      <c r="O261" s="7"/>
    </row>
    <row r="262" spans="10:15">
      <c r="J262" s="7"/>
      <c r="K262" s="7"/>
      <c r="L262" s="7"/>
      <c r="M262" s="7"/>
      <c r="N262" s="7"/>
      <c r="O262" s="7"/>
    </row>
    <row r="263" spans="10:15">
      <c r="J263" s="7"/>
      <c r="K263" s="7"/>
      <c r="L263" s="7"/>
      <c r="M263" s="7"/>
      <c r="N263" s="7"/>
      <c r="O263" s="7"/>
    </row>
    <row r="264" spans="10:15">
      <c r="J264" s="7"/>
      <c r="K264" s="7"/>
      <c r="L264" s="7"/>
      <c r="M264" s="7"/>
      <c r="N264" s="7"/>
      <c r="O264" s="7"/>
    </row>
    <row r="265" spans="10:15">
      <c r="J265" s="7"/>
      <c r="K265" s="7"/>
      <c r="L265" s="7"/>
      <c r="M265" s="7"/>
      <c r="N265" s="7"/>
      <c r="O265" s="7"/>
    </row>
    <row r="266" spans="10:15">
      <c r="J266" s="7"/>
      <c r="K266" s="7"/>
      <c r="L266" s="7"/>
      <c r="M266" s="7"/>
      <c r="N266" s="7"/>
      <c r="O266" s="7"/>
    </row>
    <row r="267" spans="10:15">
      <c r="J267" s="7"/>
      <c r="K267" s="7"/>
      <c r="L267" s="7"/>
      <c r="M267" s="7"/>
      <c r="N267" s="7"/>
      <c r="O267" s="7"/>
    </row>
    <row r="268" spans="10:15">
      <c r="J268" s="7"/>
      <c r="K268" s="7"/>
      <c r="L268" s="7"/>
      <c r="M268" s="7"/>
      <c r="N268" s="7"/>
      <c r="O268" s="7"/>
    </row>
    <row r="269" spans="10:15">
      <c r="J269" s="7"/>
      <c r="K269" s="7"/>
      <c r="L269" s="7"/>
      <c r="M269" s="7"/>
      <c r="N269" s="7"/>
      <c r="O269" s="7"/>
    </row>
    <row r="270" spans="10:15">
      <c r="J270" s="7"/>
      <c r="K270" s="7"/>
      <c r="L270" s="7"/>
      <c r="M270" s="7"/>
      <c r="N270" s="7"/>
      <c r="O270" s="7"/>
    </row>
    <row r="271" spans="10:15">
      <c r="J271" s="7"/>
      <c r="K271" s="7"/>
      <c r="L271" s="7"/>
      <c r="M271" s="7"/>
      <c r="N271" s="7"/>
      <c r="O271" s="7"/>
    </row>
    <row r="272" spans="10:15">
      <c r="J272" s="7"/>
      <c r="K272" s="7"/>
      <c r="L272" s="7"/>
      <c r="M272" s="7"/>
      <c r="N272" s="7"/>
      <c r="O272" s="7"/>
    </row>
    <row r="273" spans="10:15">
      <c r="J273" s="7"/>
      <c r="K273" s="7"/>
      <c r="L273" s="7"/>
      <c r="M273" s="7"/>
      <c r="N273" s="7"/>
      <c r="O273" s="7"/>
    </row>
    <row r="274" spans="10:15">
      <c r="J274" s="7"/>
      <c r="K274" s="7"/>
      <c r="L274" s="7"/>
      <c r="M274" s="7"/>
      <c r="N274" s="7"/>
      <c r="O274" s="7"/>
    </row>
    <row r="275" spans="10:15">
      <c r="J275" s="7"/>
      <c r="K275" s="7"/>
      <c r="L275" s="7"/>
      <c r="M275" s="7"/>
      <c r="N275" s="7"/>
      <c r="O275" s="7"/>
    </row>
    <row r="276" spans="10:15">
      <c r="J276" s="7"/>
      <c r="K276" s="7"/>
      <c r="L276" s="7"/>
      <c r="M276" s="7"/>
      <c r="N276" s="7"/>
      <c r="O276" s="7"/>
    </row>
    <row r="277" spans="10:15">
      <c r="J277" s="7"/>
      <c r="K277" s="7"/>
      <c r="L277" s="7"/>
      <c r="M277" s="7"/>
      <c r="N277" s="7"/>
      <c r="O277" s="7"/>
    </row>
    <row r="278" spans="10:15">
      <c r="J278" s="7"/>
      <c r="K278" s="7"/>
      <c r="L278" s="7"/>
      <c r="M278" s="7"/>
      <c r="N278" s="7"/>
      <c r="O278" s="7"/>
    </row>
    <row r="279" spans="10:15">
      <c r="J279" s="7"/>
      <c r="K279" s="7"/>
      <c r="L279" s="7"/>
      <c r="M279" s="7"/>
      <c r="N279" s="7"/>
      <c r="O279" s="7"/>
    </row>
    <row r="280" spans="10:15">
      <c r="J280" s="7"/>
      <c r="K280" s="7"/>
      <c r="L280" s="7"/>
      <c r="M280" s="7"/>
      <c r="N280" s="7"/>
      <c r="O280" s="7"/>
    </row>
    <row r="281" spans="10:15">
      <c r="J281" s="7"/>
      <c r="K281" s="7"/>
      <c r="L281" s="7"/>
      <c r="M281" s="7"/>
      <c r="N281" s="7"/>
      <c r="O281" s="7"/>
    </row>
    <row r="282" spans="10:15">
      <c r="J282" s="7"/>
      <c r="K282" s="7"/>
      <c r="L282" s="7"/>
      <c r="M282" s="7"/>
      <c r="N282" s="7"/>
      <c r="O282" s="7"/>
    </row>
    <row r="283" spans="10:15">
      <c r="J283" s="7"/>
      <c r="K283" s="7"/>
      <c r="L283" s="7"/>
      <c r="M283" s="7"/>
      <c r="N283" s="7"/>
      <c r="O283" s="7"/>
    </row>
    <row r="284" spans="10:15">
      <c r="J284" s="7"/>
      <c r="K284" s="7"/>
      <c r="L284" s="7"/>
      <c r="M284" s="7"/>
      <c r="N284" s="7"/>
      <c r="O284" s="7"/>
    </row>
    <row r="285" spans="10:15">
      <c r="J285" s="7"/>
      <c r="K285" s="7"/>
      <c r="L285" s="7"/>
      <c r="M285" s="7"/>
      <c r="N285" s="7"/>
      <c r="O285" s="7"/>
    </row>
    <row r="286" spans="10:15">
      <c r="J286" s="7"/>
      <c r="K286" s="7"/>
      <c r="L286" s="7"/>
      <c r="M286" s="7"/>
      <c r="N286" s="7"/>
      <c r="O286" s="7"/>
    </row>
    <row r="287" spans="10:15">
      <c r="J287" s="7"/>
      <c r="K287" s="7"/>
      <c r="L287" s="7"/>
      <c r="M287" s="7"/>
      <c r="N287" s="7"/>
      <c r="O287" s="7"/>
    </row>
    <row r="288" spans="10:15">
      <c r="J288" s="7"/>
      <c r="K288" s="7"/>
      <c r="L288" s="7"/>
      <c r="M288" s="7"/>
      <c r="N288" s="7"/>
      <c r="O288" s="7"/>
    </row>
    <row r="289" spans="10:15">
      <c r="J289" s="7"/>
      <c r="K289" s="7"/>
      <c r="L289" s="7"/>
      <c r="M289" s="7"/>
      <c r="N289" s="7"/>
      <c r="O289" s="7"/>
    </row>
    <row r="290" spans="10:15">
      <c r="J290" s="7"/>
      <c r="K290" s="7"/>
      <c r="L290" s="7"/>
      <c r="M290" s="7"/>
      <c r="N290" s="7"/>
      <c r="O290" s="7"/>
    </row>
    <row r="291" spans="10:15">
      <c r="J291" s="7"/>
      <c r="K291" s="7"/>
      <c r="L291" s="7"/>
      <c r="M291" s="7"/>
      <c r="N291" s="7"/>
      <c r="O291" s="7"/>
    </row>
    <row r="292" spans="10:15">
      <c r="J292" s="7"/>
      <c r="K292" s="7"/>
      <c r="L292" s="7"/>
      <c r="M292" s="7"/>
      <c r="N292" s="7"/>
      <c r="O292" s="7"/>
    </row>
    <row r="293" spans="10:15">
      <c r="J293" s="7"/>
      <c r="K293" s="7"/>
      <c r="L293" s="7"/>
      <c r="M293" s="7"/>
      <c r="N293" s="7"/>
      <c r="O293" s="7"/>
    </row>
    <row r="294" spans="10:15">
      <c r="J294" s="7"/>
      <c r="K294" s="7"/>
      <c r="L294" s="7"/>
      <c r="M294" s="7"/>
      <c r="N294" s="7"/>
      <c r="O294" s="7"/>
    </row>
    <row r="295" spans="10:15">
      <c r="J295" s="7"/>
      <c r="K295" s="7"/>
      <c r="L295" s="7"/>
      <c r="M295" s="7"/>
      <c r="N295" s="7"/>
      <c r="O295" s="7"/>
    </row>
    <row r="296" spans="10:15">
      <c r="J296" s="7"/>
      <c r="K296" s="7"/>
      <c r="L296" s="7"/>
      <c r="M296" s="7"/>
      <c r="N296" s="7"/>
      <c r="O296" s="7"/>
    </row>
    <row r="297" spans="10:15">
      <c r="J297" s="7"/>
      <c r="K297" s="7"/>
      <c r="L297" s="7"/>
      <c r="M297" s="7"/>
      <c r="N297" s="7"/>
      <c r="O297" s="7"/>
    </row>
    <row r="298" spans="10:15">
      <c r="J298" s="7"/>
      <c r="K298" s="7"/>
      <c r="L298" s="7"/>
      <c r="M298" s="7"/>
      <c r="N298" s="7"/>
      <c r="O298" s="7"/>
    </row>
    <row r="299" spans="10:15">
      <c r="J299" s="7"/>
      <c r="K299" s="7"/>
      <c r="L299" s="7"/>
      <c r="M299" s="7"/>
      <c r="N299" s="7"/>
      <c r="O299" s="7"/>
    </row>
    <row r="300" spans="10:15">
      <c r="J300" s="7"/>
      <c r="K300" s="7"/>
      <c r="L300" s="7"/>
      <c r="M300" s="7"/>
      <c r="N300" s="7"/>
      <c r="O300" s="7"/>
    </row>
    <row r="301" spans="10:15">
      <c r="J301" s="7"/>
      <c r="K301" s="7"/>
      <c r="L301" s="7"/>
      <c r="M301" s="7"/>
      <c r="N301" s="7"/>
      <c r="O301" s="7"/>
    </row>
    <row r="302" spans="10:15">
      <c r="J302" s="7"/>
      <c r="K302" s="7"/>
      <c r="L302" s="7"/>
      <c r="M302" s="7"/>
      <c r="N302" s="7"/>
      <c r="O302" s="7"/>
    </row>
    <row r="303" spans="10:15">
      <c r="J303" s="7"/>
      <c r="K303" s="7"/>
      <c r="L303" s="7"/>
      <c r="M303" s="7"/>
      <c r="N303" s="7"/>
      <c r="O303" s="7"/>
    </row>
    <row r="304" spans="10:15">
      <c r="J304" s="7"/>
      <c r="K304" s="7"/>
      <c r="L304" s="7"/>
      <c r="M304" s="7"/>
      <c r="N304" s="7"/>
      <c r="O304" s="7"/>
    </row>
    <row r="305" spans="10:15">
      <c r="J305" s="7"/>
      <c r="K305" s="7"/>
      <c r="L305" s="7"/>
      <c r="M305" s="7"/>
      <c r="N305" s="7"/>
      <c r="O305" s="7"/>
    </row>
    <row r="306" spans="10:15">
      <c r="J306" s="7"/>
      <c r="K306" s="7"/>
      <c r="L306" s="7"/>
      <c r="M306" s="7"/>
      <c r="N306" s="7"/>
      <c r="O306" s="7"/>
    </row>
    <row r="307" spans="10:15">
      <c r="J307" s="7"/>
      <c r="K307" s="7"/>
      <c r="L307" s="7"/>
      <c r="M307" s="7"/>
      <c r="N307" s="7"/>
      <c r="O307" s="7"/>
    </row>
    <row r="308" spans="10:15">
      <c r="J308" s="7"/>
      <c r="K308" s="7"/>
      <c r="L308" s="7"/>
      <c r="M308" s="7"/>
      <c r="N308" s="7"/>
      <c r="O308" s="7"/>
    </row>
    <row r="309" spans="10:15">
      <c r="J309" s="7"/>
      <c r="K309" s="7"/>
      <c r="L309" s="7"/>
      <c r="M309" s="7"/>
      <c r="N309" s="7"/>
      <c r="O309" s="7"/>
    </row>
    <row r="310" spans="10:15">
      <c r="J310" s="7"/>
      <c r="K310" s="7"/>
      <c r="L310" s="7"/>
      <c r="M310" s="7"/>
      <c r="N310" s="7"/>
      <c r="O310" s="7"/>
    </row>
    <row r="311" spans="10:15">
      <c r="J311" s="7"/>
      <c r="K311" s="7"/>
      <c r="L311" s="7"/>
      <c r="M311" s="7"/>
      <c r="N311" s="7"/>
      <c r="O311" s="7"/>
    </row>
    <row r="312" spans="10:15">
      <c r="J312" s="7"/>
      <c r="K312" s="7"/>
      <c r="L312" s="7"/>
      <c r="M312" s="7"/>
      <c r="N312" s="7"/>
      <c r="O312" s="7"/>
    </row>
    <row r="313" spans="10:15">
      <c r="J313" s="7"/>
      <c r="K313" s="7"/>
      <c r="L313" s="7"/>
      <c r="M313" s="7"/>
      <c r="N313" s="7"/>
      <c r="O313" s="7"/>
    </row>
    <row r="314" spans="10:15">
      <c r="J314" s="7"/>
      <c r="K314" s="7"/>
      <c r="L314" s="7"/>
      <c r="M314" s="7"/>
      <c r="N314" s="7"/>
      <c r="O314" s="7"/>
    </row>
    <row r="315" spans="10:15">
      <c r="J315" s="7"/>
      <c r="K315" s="7"/>
      <c r="L315" s="7"/>
      <c r="M315" s="7"/>
      <c r="N315" s="7"/>
      <c r="O315" s="7"/>
    </row>
    <row r="316" spans="10:15">
      <c r="J316" s="7"/>
      <c r="K316" s="7"/>
      <c r="L316" s="7"/>
      <c r="M316" s="7"/>
      <c r="N316" s="7"/>
      <c r="O316" s="7"/>
    </row>
    <row r="317" spans="10:15">
      <c r="J317" s="7"/>
      <c r="K317" s="7"/>
      <c r="L317" s="7"/>
      <c r="M317" s="7"/>
      <c r="N317" s="7"/>
      <c r="O317" s="7"/>
    </row>
    <row r="318" spans="10:15">
      <c r="J318" s="7"/>
      <c r="K318" s="7"/>
      <c r="L318" s="7"/>
      <c r="M318" s="7"/>
      <c r="N318" s="7"/>
      <c r="O318" s="7"/>
    </row>
    <row r="319" spans="10:15">
      <c r="J319" s="7"/>
      <c r="K319" s="7"/>
      <c r="L319" s="7"/>
      <c r="M319" s="7"/>
      <c r="N319" s="7"/>
      <c r="O319" s="7"/>
    </row>
    <row r="320" spans="10:15">
      <c r="J320" s="7"/>
      <c r="K320" s="7"/>
      <c r="L320" s="7"/>
      <c r="M320" s="7"/>
      <c r="N320" s="7"/>
      <c r="O320" s="7"/>
    </row>
    <row r="321" spans="10:15">
      <c r="J321" s="7"/>
      <c r="K321" s="7"/>
      <c r="L321" s="7"/>
      <c r="M321" s="7"/>
      <c r="N321" s="7"/>
      <c r="O321" s="7"/>
    </row>
    <row r="322" spans="10:15">
      <c r="J322" s="7"/>
      <c r="K322" s="7"/>
      <c r="L322" s="7"/>
      <c r="M322" s="7"/>
      <c r="N322" s="7"/>
      <c r="O322" s="7"/>
    </row>
    <row r="323" spans="10:15">
      <c r="J323" s="7"/>
      <c r="K323" s="7"/>
      <c r="L323" s="7"/>
      <c r="M323" s="7"/>
      <c r="N323" s="7"/>
      <c r="O323" s="7"/>
    </row>
    <row r="324" spans="10:15">
      <c r="J324" s="7"/>
      <c r="K324" s="7"/>
      <c r="L324" s="7"/>
      <c r="M324" s="7"/>
      <c r="N324" s="7"/>
      <c r="O324" s="7"/>
    </row>
    <row r="325" spans="10:15">
      <c r="J325" s="7"/>
      <c r="K325" s="7"/>
      <c r="L325" s="7"/>
      <c r="M325" s="7"/>
      <c r="N325" s="7"/>
      <c r="O325" s="7"/>
    </row>
    <row r="326" spans="10:15">
      <c r="J326" s="7"/>
      <c r="K326" s="7"/>
      <c r="L326" s="7"/>
      <c r="M326" s="7"/>
      <c r="N326" s="7"/>
      <c r="O326" s="7"/>
    </row>
    <row r="327" spans="10:15">
      <c r="J327" s="7"/>
      <c r="K327" s="7"/>
      <c r="L327" s="7"/>
      <c r="M327" s="7"/>
      <c r="N327" s="7"/>
      <c r="O327" s="7"/>
    </row>
    <row r="328" spans="10:15">
      <c r="J328" s="7"/>
      <c r="K328" s="7"/>
      <c r="L328" s="7"/>
      <c r="M328" s="7"/>
      <c r="N328" s="7"/>
      <c r="O328" s="7"/>
    </row>
    <row r="329" spans="10:15">
      <c r="J329" s="7"/>
      <c r="K329" s="7"/>
      <c r="L329" s="7"/>
      <c r="M329" s="7"/>
      <c r="N329" s="7"/>
      <c r="O329" s="7"/>
    </row>
    <row r="330" spans="10:15">
      <c r="J330" s="7"/>
      <c r="K330" s="7"/>
      <c r="L330" s="7"/>
      <c r="M330" s="7"/>
      <c r="N330" s="7"/>
      <c r="O330" s="7"/>
    </row>
    <row r="331" spans="10:15">
      <c r="J331" s="7"/>
      <c r="K331" s="7"/>
      <c r="L331" s="7"/>
      <c r="M331" s="7"/>
      <c r="N331" s="7"/>
      <c r="O331" s="7"/>
    </row>
    <row r="332" spans="10:15">
      <c r="J332" s="7"/>
      <c r="K332" s="7"/>
      <c r="L332" s="7"/>
      <c r="M332" s="7"/>
      <c r="N332" s="7"/>
      <c r="O332" s="7"/>
    </row>
    <row r="333" spans="10:15">
      <c r="J333" s="7"/>
      <c r="K333" s="7"/>
      <c r="L333" s="7"/>
      <c r="M333" s="7"/>
      <c r="N333" s="7"/>
      <c r="O333" s="7"/>
    </row>
    <row r="334" spans="10:15">
      <c r="J334" s="7"/>
      <c r="K334" s="7"/>
      <c r="L334" s="7"/>
      <c r="M334" s="7"/>
      <c r="N334" s="7"/>
      <c r="O334" s="7"/>
    </row>
    <row r="335" spans="10:15">
      <c r="J335" s="7"/>
      <c r="K335" s="7"/>
      <c r="L335" s="7"/>
      <c r="M335" s="7"/>
      <c r="N335" s="7"/>
      <c r="O335" s="7"/>
    </row>
    <row r="336" spans="10:15">
      <c r="J336" s="7"/>
      <c r="K336" s="7"/>
      <c r="L336" s="7"/>
      <c r="M336" s="7"/>
      <c r="N336" s="7"/>
      <c r="O336" s="7"/>
    </row>
    <row r="337" spans="10:15">
      <c r="J337" s="7"/>
      <c r="K337" s="7"/>
      <c r="L337" s="7"/>
      <c r="M337" s="7"/>
      <c r="N337" s="7"/>
      <c r="O337" s="7"/>
    </row>
    <row r="338" spans="10:15">
      <c r="J338" s="7"/>
      <c r="K338" s="7"/>
      <c r="L338" s="7"/>
      <c r="M338" s="7"/>
      <c r="N338" s="7"/>
      <c r="O338" s="7"/>
    </row>
    <row r="339" spans="10:15">
      <c r="J339" s="7"/>
      <c r="K339" s="7"/>
      <c r="L339" s="7"/>
      <c r="M339" s="7"/>
      <c r="N339" s="7"/>
      <c r="O339" s="7"/>
    </row>
    <row r="340" spans="10:15">
      <c r="J340" s="7"/>
      <c r="K340" s="7"/>
      <c r="L340" s="7"/>
      <c r="M340" s="7"/>
      <c r="N340" s="7"/>
      <c r="O340" s="7"/>
    </row>
    <row r="341" spans="10:15">
      <c r="J341" s="7"/>
      <c r="K341" s="7"/>
      <c r="L341" s="7"/>
      <c r="M341" s="7"/>
      <c r="N341" s="7"/>
      <c r="O341" s="7"/>
    </row>
    <row r="342" spans="10:15">
      <c r="J342" s="7"/>
      <c r="K342" s="7"/>
      <c r="L342" s="7"/>
      <c r="M342" s="7"/>
      <c r="N342" s="7"/>
      <c r="O342" s="7"/>
    </row>
    <row r="343" spans="10:15">
      <c r="J343" s="7"/>
      <c r="K343" s="7"/>
      <c r="L343" s="7"/>
      <c r="M343" s="7"/>
      <c r="N343" s="7"/>
      <c r="O343" s="7"/>
    </row>
    <row r="344" spans="10:15">
      <c r="J344" s="7"/>
      <c r="K344" s="7"/>
      <c r="L344" s="7"/>
      <c r="M344" s="7"/>
      <c r="N344" s="7"/>
      <c r="O344" s="7"/>
    </row>
    <row r="345" spans="10:15">
      <c r="J345" s="7"/>
      <c r="K345" s="7"/>
      <c r="L345" s="7"/>
      <c r="M345" s="7"/>
      <c r="N345" s="7"/>
      <c r="O345" s="7"/>
    </row>
    <row r="346" spans="10:15">
      <c r="J346" s="7"/>
      <c r="K346" s="7"/>
      <c r="L346" s="7"/>
      <c r="M346" s="7"/>
      <c r="N346" s="7"/>
      <c r="O346" s="7"/>
    </row>
    <row r="347" spans="10:15">
      <c r="J347" s="7"/>
      <c r="K347" s="7"/>
      <c r="L347" s="7"/>
      <c r="M347" s="7"/>
      <c r="N347" s="7"/>
      <c r="O347" s="7"/>
    </row>
    <row r="348" spans="10:15">
      <c r="J348" s="7"/>
      <c r="K348" s="7"/>
      <c r="L348" s="7"/>
      <c r="M348" s="7"/>
      <c r="N348" s="7"/>
      <c r="O348" s="7"/>
    </row>
    <row r="349" spans="10:15">
      <c r="J349" s="7"/>
      <c r="K349" s="7"/>
      <c r="L349" s="7"/>
      <c r="M349" s="7"/>
      <c r="N349" s="7"/>
      <c r="O349" s="7"/>
    </row>
    <row r="350" spans="10:15">
      <c r="J350" s="7"/>
      <c r="K350" s="7"/>
      <c r="L350" s="7"/>
      <c r="M350" s="7"/>
      <c r="N350" s="7"/>
      <c r="O350" s="7"/>
    </row>
    <row r="351" spans="10:15">
      <c r="J351" s="7"/>
      <c r="K351" s="7"/>
      <c r="L351" s="7"/>
      <c r="M351" s="7"/>
      <c r="N351" s="7"/>
      <c r="O351" s="7"/>
    </row>
    <row r="352" spans="10:15">
      <c r="J352" s="7"/>
      <c r="K352" s="7"/>
      <c r="L352" s="7"/>
      <c r="M352" s="7"/>
      <c r="N352" s="7"/>
      <c r="O352" s="7"/>
    </row>
    <row r="353" spans="10:15">
      <c r="J353" s="7"/>
      <c r="K353" s="7"/>
      <c r="L353" s="7"/>
      <c r="M353" s="7"/>
      <c r="N353" s="7"/>
      <c r="O353" s="7"/>
    </row>
    <row r="354" spans="10:15">
      <c r="J354" s="7"/>
      <c r="K354" s="7"/>
      <c r="L354" s="7"/>
      <c r="M354" s="7"/>
      <c r="N354" s="7"/>
      <c r="O354" s="7"/>
    </row>
    <row r="355" spans="10:15">
      <c r="J355" s="7"/>
      <c r="K355" s="7"/>
      <c r="L355" s="7"/>
      <c r="M355" s="7"/>
      <c r="N355" s="7"/>
      <c r="O355" s="7"/>
    </row>
    <row r="356" spans="10:15">
      <c r="J356" s="7"/>
      <c r="K356" s="7"/>
      <c r="L356" s="7"/>
      <c r="M356" s="7"/>
      <c r="N356" s="7"/>
      <c r="O356" s="7"/>
    </row>
    <row r="357" spans="10:15">
      <c r="J357" s="7"/>
      <c r="K357" s="7"/>
      <c r="L357" s="7"/>
      <c r="M357" s="7"/>
      <c r="N357" s="7"/>
      <c r="O357" s="7"/>
    </row>
    <row r="358" spans="10:15">
      <c r="J358" s="7"/>
      <c r="K358" s="7"/>
      <c r="L358" s="7"/>
      <c r="M358" s="7"/>
      <c r="N358" s="7"/>
      <c r="O358" s="7"/>
    </row>
    <row r="359" spans="10:15">
      <c r="J359" s="7"/>
      <c r="K359" s="7"/>
      <c r="L359" s="7"/>
      <c r="M359" s="7"/>
      <c r="N359" s="7"/>
      <c r="O359" s="7"/>
    </row>
    <row r="360" spans="10:15">
      <c r="J360" s="7"/>
      <c r="K360" s="7"/>
      <c r="L360" s="7"/>
      <c r="M360" s="7"/>
      <c r="N360" s="7"/>
      <c r="O360" s="7"/>
    </row>
    <row r="361" spans="10:15">
      <c r="J361" s="7"/>
      <c r="K361" s="7"/>
      <c r="L361" s="7"/>
      <c r="M361" s="7"/>
      <c r="N361" s="7"/>
      <c r="O361" s="7"/>
    </row>
    <row r="362" spans="10:15">
      <c r="J362" s="7"/>
      <c r="K362" s="7"/>
      <c r="L362" s="7"/>
      <c r="M362" s="7"/>
      <c r="N362" s="7"/>
      <c r="O362" s="7"/>
    </row>
    <row r="363" spans="10:15">
      <c r="J363" s="7"/>
      <c r="K363" s="7"/>
      <c r="L363" s="7"/>
      <c r="M363" s="7"/>
      <c r="N363" s="7"/>
      <c r="O363" s="7"/>
    </row>
    <row r="364" spans="10:15">
      <c r="J364" s="7"/>
      <c r="K364" s="7"/>
      <c r="L364" s="7"/>
      <c r="M364" s="7"/>
      <c r="N364" s="7"/>
      <c r="O364" s="7"/>
    </row>
    <row r="365" spans="10:15">
      <c r="J365" s="7"/>
      <c r="K365" s="7"/>
      <c r="L365" s="7"/>
      <c r="M365" s="7"/>
      <c r="N365" s="7"/>
      <c r="O365" s="7"/>
    </row>
    <row r="366" spans="10:15">
      <c r="J366" s="7"/>
      <c r="K366" s="7"/>
      <c r="L366" s="7"/>
      <c r="M366" s="7"/>
      <c r="N366" s="7"/>
      <c r="O366" s="7"/>
    </row>
    <row r="367" spans="10:15">
      <c r="J367" s="7"/>
      <c r="K367" s="7"/>
      <c r="L367" s="7"/>
      <c r="M367" s="7"/>
      <c r="N367" s="7"/>
      <c r="O367" s="7"/>
    </row>
    <row r="368" spans="10:15">
      <c r="J368" s="7"/>
      <c r="K368" s="7"/>
      <c r="L368" s="7"/>
      <c r="M368" s="7"/>
      <c r="N368" s="7"/>
      <c r="O368" s="7"/>
    </row>
    <row r="369" spans="10:15">
      <c r="J369" s="7"/>
      <c r="K369" s="7"/>
      <c r="L369" s="7"/>
      <c r="M369" s="7"/>
      <c r="N369" s="7"/>
      <c r="O369" s="7"/>
    </row>
    <row r="370" spans="10:15">
      <c r="J370" s="7"/>
      <c r="K370" s="7"/>
      <c r="L370" s="7"/>
      <c r="M370" s="7"/>
      <c r="N370" s="7"/>
      <c r="O370" s="7"/>
    </row>
    <row r="371" spans="10:15">
      <c r="J371" s="7"/>
      <c r="K371" s="7"/>
      <c r="L371" s="7"/>
      <c r="M371" s="7"/>
      <c r="N371" s="7"/>
      <c r="O371" s="7"/>
    </row>
    <row r="372" spans="10:15">
      <c r="J372" s="7"/>
      <c r="K372" s="7"/>
      <c r="L372" s="7"/>
      <c r="M372" s="7"/>
      <c r="N372" s="7"/>
      <c r="O372" s="7"/>
    </row>
    <row r="373" spans="10:15">
      <c r="J373" s="7"/>
      <c r="K373" s="7"/>
      <c r="L373" s="7"/>
      <c r="M373" s="7"/>
      <c r="N373" s="7"/>
      <c r="O373" s="7"/>
    </row>
    <row r="374" spans="10:15">
      <c r="J374" s="7"/>
      <c r="K374" s="7"/>
      <c r="L374" s="7"/>
      <c r="M374" s="7"/>
      <c r="N374" s="7"/>
      <c r="O374" s="7"/>
    </row>
    <row r="375" spans="10:15">
      <c r="J375" s="7"/>
      <c r="K375" s="7"/>
      <c r="L375" s="7"/>
      <c r="M375" s="7"/>
      <c r="N375" s="7"/>
      <c r="O375" s="7"/>
    </row>
    <row r="376" spans="10:15">
      <c r="J376" s="7"/>
      <c r="K376" s="7"/>
      <c r="L376" s="7"/>
      <c r="M376" s="7"/>
      <c r="N376" s="7"/>
      <c r="O376" s="7"/>
    </row>
    <row r="377" spans="10:15">
      <c r="J377" s="7"/>
      <c r="K377" s="7"/>
      <c r="L377" s="7"/>
      <c r="M377" s="7"/>
      <c r="N377" s="7"/>
      <c r="O377" s="7"/>
    </row>
    <row r="378" spans="10:15">
      <c r="J378" s="7"/>
      <c r="K378" s="7"/>
      <c r="L378" s="7"/>
      <c r="M378" s="7"/>
      <c r="N378" s="7"/>
      <c r="O378" s="7"/>
    </row>
    <row r="379" spans="10:15">
      <c r="J379" s="7"/>
      <c r="K379" s="7"/>
      <c r="L379" s="7"/>
      <c r="M379" s="7"/>
      <c r="N379" s="7"/>
      <c r="O379" s="7"/>
    </row>
    <row r="380" spans="10:15">
      <c r="J380" s="7"/>
      <c r="K380" s="7"/>
      <c r="L380" s="7"/>
      <c r="M380" s="7"/>
      <c r="N380" s="7"/>
      <c r="O380" s="7"/>
    </row>
    <row r="381" spans="10:15">
      <c r="J381" s="7"/>
      <c r="K381" s="7"/>
      <c r="L381" s="7"/>
      <c r="M381" s="7"/>
      <c r="N381" s="7"/>
      <c r="O381" s="7"/>
    </row>
    <row r="382" spans="10:15">
      <c r="J382" s="7"/>
      <c r="K382" s="7"/>
      <c r="L382" s="7"/>
      <c r="M382" s="7"/>
      <c r="N382" s="7"/>
      <c r="O382" s="7"/>
    </row>
    <row r="383" spans="10:15">
      <c r="J383" s="7"/>
      <c r="K383" s="7"/>
      <c r="L383" s="7"/>
      <c r="M383" s="7"/>
      <c r="N383" s="7"/>
      <c r="O383" s="7"/>
    </row>
    <row r="384" spans="10:15">
      <c r="J384" s="7"/>
      <c r="K384" s="7"/>
      <c r="L384" s="7"/>
      <c r="M384" s="7"/>
      <c r="N384" s="7"/>
      <c r="O384" s="7"/>
    </row>
    <row r="385" spans="10:15">
      <c r="J385" s="7"/>
      <c r="K385" s="7"/>
      <c r="L385" s="7"/>
      <c r="M385" s="7"/>
      <c r="N385" s="7"/>
      <c r="O385" s="7"/>
    </row>
    <row r="386" spans="10:15">
      <c r="J386" s="7"/>
      <c r="K386" s="7"/>
      <c r="L386" s="7"/>
      <c r="M386" s="7"/>
      <c r="N386" s="7"/>
      <c r="O386" s="7"/>
    </row>
    <row r="387" spans="10:15">
      <c r="J387" s="7"/>
      <c r="K387" s="7"/>
      <c r="L387" s="7"/>
      <c r="M387" s="7"/>
      <c r="N387" s="7"/>
      <c r="O387" s="7"/>
    </row>
    <row r="388" spans="10:15">
      <c r="J388" s="7"/>
      <c r="K388" s="7"/>
      <c r="L388" s="7"/>
      <c r="M388" s="7"/>
      <c r="N388" s="7"/>
      <c r="O388" s="7"/>
    </row>
    <row r="389" spans="10:15">
      <c r="J389" s="7"/>
      <c r="K389" s="7"/>
      <c r="L389" s="7"/>
      <c r="M389" s="7"/>
      <c r="N389" s="7"/>
      <c r="O389" s="7"/>
    </row>
    <row r="390" spans="10:15">
      <c r="J390" s="7"/>
      <c r="K390" s="7"/>
      <c r="L390" s="7"/>
      <c r="M390" s="7"/>
      <c r="N390" s="7"/>
      <c r="O390" s="7"/>
    </row>
    <row r="391" spans="10:15">
      <c r="J391" s="7"/>
      <c r="K391" s="7"/>
      <c r="L391" s="7"/>
      <c r="M391" s="7"/>
      <c r="N391" s="7"/>
      <c r="O391" s="7"/>
    </row>
    <row r="392" spans="10:15">
      <c r="J392" s="7"/>
      <c r="K392" s="7"/>
      <c r="L392" s="7"/>
      <c r="M392" s="7"/>
      <c r="N392" s="7"/>
      <c r="O392" s="7"/>
    </row>
    <row r="393" spans="10:15">
      <c r="J393" s="7"/>
      <c r="K393" s="7"/>
      <c r="L393" s="7"/>
      <c r="M393" s="7"/>
      <c r="N393" s="7"/>
      <c r="O393" s="7"/>
    </row>
    <row r="394" spans="10:15">
      <c r="J394" s="7"/>
      <c r="K394" s="7"/>
      <c r="L394" s="7"/>
      <c r="M394" s="7"/>
      <c r="N394" s="7"/>
      <c r="O394" s="7"/>
    </row>
    <row r="395" spans="10:15">
      <c r="J395" s="7"/>
      <c r="K395" s="7"/>
      <c r="L395" s="7"/>
      <c r="M395" s="7"/>
      <c r="N395" s="7"/>
      <c r="O395" s="7"/>
    </row>
    <row r="396" spans="10:15">
      <c r="J396" s="7"/>
      <c r="K396" s="7"/>
      <c r="L396" s="7"/>
      <c r="M396" s="7"/>
      <c r="N396" s="7"/>
      <c r="O396" s="7"/>
    </row>
    <row r="397" spans="10:15">
      <c r="J397" s="7"/>
      <c r="K397" s="7"/>
      <c r="L397" s="7"/>
      <c r="M397" s="7"/>
      <c r="N397" s="7"/>
      <c r="O397" s="7"/>
    </row>
    <row r="398" spans="10:15">
      <c r="J398" s="7"/>
      <c r="K398" s="7"/>
      <c r="L398" s="7"/>
      <c r="M398" s="7"/>
      <c r="N398" s="7"/>
      <c r="O398" s="7"/>
    </row>
    <row r="399" spans="10:15">
      <c r="J399" s="7"/>
      <c r="K399" s="7"/>
      <c r="L399" s="7"/>
      <c r="M399" s="7"/>
      <c r="N399" s="7"/>
      <c r="O399" s="7"/>
    </row>
    <row r="400" spans="10:15">
      <c r="J400" s="7"/>
      <c r="K400" s="7"/>
      <c r="L400" s="7"/>
      <c r="M400" s="7"/>
      <c r="N400" s="7"/>
      <c r="O400" s="7"/>
    </row>
    <row r="401" spans="10:15">
      <c r="J401" s="7"/>
      <c r="K401" s="7"/>
      <c r="L401" s="7"/>
      <c r="M401" s="7"/>
      <c r="N401" s="7"/>
      <c r="O401" s="7"/>
    </row>
    <row r="402" spans="10:15">
      <c r="J402" s="7"/>
      <c r="K402" s="7"/>
      <c r="L402" s="7"/>
      <c r="M402" s="7"/>
      <c r="N402" s="7"/>
      <c r="O402" s="7"/>
    </row>
    <row r="403" spans="10:15">
      <c r="J403" s="7"/>
      <c r="K403" s="7"/>
      <c r="L403" s="7"/>
      <c r="M403" s="7"/>
      <c r="N403" s="7"/>
      <c r="O403" s="7"/>
    </row>
    <row r="404" spans="10:15">
      <c r="J404" s="7"/>
      <c r="K404" s="7"/>
      <c r="L404" s="7"/>
      <c r="M404" s="7"/>
      <c r="N404" s="7"/>
      <c r="O404" s="7"/>
    </row>
    <row r="405" spans="10:15">
      <c r="J405" s="7"/>
      <c r="K405" s="7"/>
      <c r="L405" s="7"/>
      <c r="M405" s="7"/>
      <c r="N405" s="7"/>
      <c r="O405" s="7"/>
    </row>
    <row r="406" spans="10:15">
      <c r="J406" s="7"/>
      <c r="K406" s="7"/>
      <c r="L406" s="7"/>
      <c r="M406" s="7"/>
      <c r="N406" s="7"/>
      <c r="O406" s="7"/>
    </row>
    <row r="407" spans="10:15">
      <c r="J407" s="7"/>
      <c r="K407" s="7"/>
      <c r="L407" s="7"/>
      <c r="M407" s="7"/>
      <c r="N407" s="7"/>
      <c r="O407" s="7"/>
    </row>
    <row r="408" spans="10:15">
      <c r="J408" s="7"/>
      <c r="K408" s="7"/>
      <c r="L408" s="7"/>
      <c r="M408" s="7"/>
      <c r="N408" s="7"/>
      <c r="O408" s="7"/>
    </row>
    <row r="409" spans="10:15">
      <c r="J409" s="7"/>
      <c r="K409" s="7"/>
      <c r="L409" s="7"/>
      <c r="M409" s="7"/>
      <c r="N409" s="7"/>
      <c r="O409" s="7"/>
    </row>
    <row r="410" spans="10:15">
      <c r="J410" s="7"/>
      <c r="K410" s="7"/>
      <c r="L410" s="7"/>
      <c r="M410" s="7"/>
      <c r="N410" s="7"/>
      <c r="O410" s="7"/>
    </row>
    <row r="411" spans="10:15">
      <c r="J411" s="7"/>
      <c r="K411" s="7"/>
      <c r="L411" s="7"/>
      <c r="M411" s="7"/>
      <c r="N411" s="7"/>
      <c r="O411" s="7"/>
    </row>
    <row r="412" spans="10:15">
      <c r="J412" s="7"/>
      <c r="K412" s="7"/>
      <c r="L412" s="7"/>
      <c r="M412" s="7"/>
      <c r="N412" s="7"/>
      <c r="O412" s="7"/>
    </row>
    <row r="413" spans="10:15">
      <c r="J413" s="7"/>
      <c r="K413" s="7"/>
      <c r="L413" s="7"/>
      <c r="M413" s="7"/>
      <c r="N413" s="7"/>
      <c r="O413" s="7"/>
    </row>
    <row r="414" spans="10:15">
      <c r="J414" s="7"/>
      <c r="K414" s="7"/>
      <c r="L414" s="7"/>
      <c r="M414" s="7"/>
      <c r="N414" s="7"/>
      <c r="O414" s="7"/>
    </row>
    <row r="415" spans="10:15">
      <c r="J415" s="7"/>
      <c r="K415" s="7"/>
      <c r="L415" s="7"/>
      <c r="M415" s="7"/>
      <c r="N415" s="7"/>
      <c r="O415" s="7"/>
    </row>
    <row r="416" spans="10:15">
      <c r="J416" s="7"/>
      <c r="K416" s="7"/>
      <c r="L416" s="7"/>
      <c r="M416" s="7"/>
      <c r="N416" s="7"/>
      <c r="O416" s="7"/>
    </row>
    <row r="417" spans="10:15">
      <c r="J417" s="7"/>
      <c r="K417" s="7"/>
      <c r="L417" s="7"/>
      <c r="M417" s="7"/>
      <c r="N417" s="7"/>
      <c r="O417" s="7"/>
    </row>
    <row r="418" spans="10:15">
      <c r="J418" s="7"/>
      <c r="K418" s="7"/>
      <c r="L418" s="7"/>
      <c r="M418" s="7"/>
      <c r="N418" s="7"/>
      <c r="O418" s="7"/>
    </row>
    <row r="419" spans="10:15">
      <c r="J419" s="7"/>
      <c r="K419" s="7"/>
      <c r="L419" s="7"/>
      <c r="M419" s="7"/>
      <c r="N419" s="7"/>
      <c r="O419" s="7"/>
    </row>
    <row r="420" spans="10:15">
      <c r="J420" s="7"/>
      <c r="K420" s="7"/>
      <c r="L420" s="7"/>
      <c r="M420" s="7"/>
      <c r="N420" s="7"/>
      <c r="O420" s="7"/>
    </row>
    <row r="421" spans="10:15">
      <c r="J421" s="7"/>
      <c r="K421" s="7"/>
      <c r="L421" s="7"/>
      <c r="M421" s="7"/>
      <c r="N421" s="7"/>
      <c r="O421" s="7"/>
    </row>
    <row r="422" spans="10:15">
      <c r="J422" s="7"/>
      <c r="K422" s="7"/>
      <c r="L422" s="7"/>
      <c r="M422" s="7"/>
      <c r="N422" s="7"/>
      <c r="O422" s="7"/>
    </row>
    <row r="423" spans="10:15">
      <c r="J423" s="7"/>
      <c r="K423" s="7"/>
      <c r="L423" s="7"/>
      <c r="M423" s="7"/>
      <c r="N423" s="7"/>
      <c r="O423" s="7"/>
    </row>
    <row r="424" spans="10:15">
      <c r="J424" s="7"/>
      <c r="K424" s="7"/>
      <c r="L424" s="7"/>
      <c r="M424" s="7"/>
      <c r="N424" s="7"/>
      <c r="O424" s="7"/>
    </row>
    <row r="425" spans="10:15">
      <c r="J425" s="7"/>
      <c r="K425" s="7"/>
      <c r="L425" s="7"/>
      <c r="M425" s="7"/>
      <c r="N425" s="7"/>
      <c r="O425" s="7"/>
    </row>
    <row r="426" spans="10:15">
      <c r="J426" s="7"/>
      <c r="K426" s="7"/>
      <c r="L426" s="7"/>
      <c r="M426" s="7"/>
      <c r="N426" s="7"/>
      <c r="O426" s="7"/>
    </row>
    <row r="427" spans="10:15">
      <c r="J427" s="7"/>
      <c r="K427" s="7"/>
      <c r="L427" s="7"/>
      <c r="M427" s="7"/>
      <c r="N427" s="7"/>
      <c r="O427" s="7"/>
    </row>
    <row r="428" spans="10:15">
      <c r="J428" s="7"/>
      <c r="K428" s="7"/>
      <c r="L428" s="7"/>
      <c r="M428" s="7"/>
      <c r="N428" s="7"/>
      <c r="O428" s="7"/>
    </row>
    <row r="429" spans="10:15">
      <c r="J429" s="7"/>
      <c r="K429" s="7"/>
      <c r="L429" s="7"/>
      <c r="M429" s="7"/>
      <c r="N429" s="7"/>
      <c r="O429" s="7"/>
    </row>
    <row r="430" spans="10:15">
      <c r="J430" s="7"/>
      <c r="K430" s="7"/>
      <c r="L430" s="7"/>
      <c r="M430" s="7"/>
      <c r="N430" s="7"/>
      <c r="O430" s="7"/>
    </row>
    <row r="431" spans="10:15">
      <c r="J431" s="7"/>
      <c r="K431" s="7"/>
      <c r="L431" s="7"/>
      <c r="M431" s="7"/>
      <c r="N431" s="7"/>
      <c r="O431" s="7"/>
    </row>
    <row r="432" spans="10:15">
      <c r="J432" s="7"/>
      <c r="K432" s="7"/>
      <c r="L432" s="7"/>
      <c r="M432" s="7"/>
      <c r="N432" s="7"/>
      <c r="O432" s="7"/>
    </row>
    <row r="433" spans="10:15">
      <c r="J433" s="7"/>
      <c r="K433" s="7"/>
      <c r="L433" s="7"/>
      <c r="M433" s="7"/>
      <c r="N433" s="7"/>
      <c r="O433" s="7"/>
    </row>
    <row r="434" spans="10:15">
      <c r="J434" s="7"/>
      <c r="K434" s="7"/>
      <c r="L434" s="7"/>
      <c r="M434" s="7"/>
      <c r="N434" s="7"/>
      <c r="O434" s="7"/>
    </row>
    <row r="435" spans="10:15">
      <c r="J435" s="7"/>
      <c r="K435" s="7"/>
      <c r="L435" s="7"/>
      <c r="M435" s="7"/>
      <c r="N435" s="7"/>
      <c r="O435" s="7"/>
    </row>
    <row r="436" spans="10:15">
      <c r="J436" s="7"/>
      <c r="K436" s="7"/>
      <c r="L436" s="7"/>
      <c r="M436" s="7"/>
      <c r="N436" s="7"/>
      <c r="O436" s="7"/>
    </row>
    <row r="437" spans="10:15">
      <c r="J437" s="7"/>
      <c r="K437" s="7"/>
      <c r="L437" s="7"/>
      <c r="M437" s="7"/>
      <c r="N437" s="7"/>
      <c r="O437" s="7"/>
    </row>
    <row r="438" spans="10:15">
      <c r="J438" s="7"/>
      <c r="K438" s="7"/>
      <c r="L438" s="7"/>
      <c r="M438" s="7"/>
      <c r="N438" s="7"/>
      <c r="O438" s="7"/>
    </row>
    <row r="439" spans="10:15">
      <c r="J439" s="7"/>
      <c r="K439" s="7"/>
      <c r="L439" s="7"/>
      <c r="M439" s="7"/>
      <c r="N439" s="7"/>
      <c r="O439" s="7"/>
    </row>
    <row r="440" spans="10:15">
      <c r="J440" s="7"/>
      <c r="K440" s="7"/>
      <c r="L440" s="7"/>
      <c r="M440" s="7"/>
      <c r="N440" s="7"/>
      <c r="O440" s="7"/>
    </row>
    <row r="441" spans="10:15">
      <c r="J441" s="7"/>
      <c r="K441" s="7"/>
      <c r="L441" s="7"/>
      <c r="M441" s="7"/>
      <c r="N441" s="7"/>
      <c r="O441" s="7"/>
    </row>
    <row r="442" spans="10:15">
      <c r="J442" s="7"/>
      <c r="K442" s="7"/>
      <c r="L442" s="7"/>
      <c r="M442" s="7"/>
      <c r="N442" s="7"/>
      <c r="O442" s="7"/>
    </row>
    <row r="443" spans="10:15">
      <c r="J443" s="7"/>
      <c r="K443" s="7"/>
      <c r="L443" s="7"/>
      <c r="M443" s="7"/>
      <c r="N443" s="7"/>
      <c r="O443" s="7"/>
    </row>
    <row r="444" spans="10:15">
      <c r="J444" s="7"/>
      <c r="K444" s="7"/>
      <c r="L444" s="7"/>
      <c r="M444" s="7"/>
      <c r="N444" s="7"/>
      <c r="O444" s="7"/>
    </row>
    <row r="445" spans="10:15">
      <c r="J445" s="7"/>
      <c r="K445" s="7"/>
      <c r="L445" s="7"/>
      <c r="M445" s="7"/>
      <c r="N445" s="7"/>
      <c r="O445" s="7"/>
    </row>
    <row r="446" spans="10:15">
      <c r="J446" s="7"/>
      <c r="K446" s="7"/>
      <c r="L446" s="7"/>
      <c r="M446" s="7"/>
      <c r="N446" s="7"/>
      <c r="O446" s="7"/>
    </row>
    <row r="447" spans="10:15">
      <c r="J447" s="7"/>
      <c r="K447" s="7"/>
      <c r="L447" s="7"/>
      <c r="M447" s="7"/>
      <c r="N447" s="7"/>
      <c r="O447" s="7"/>
    </row>
    <row r="448" spans="10:15">
      <c r="J448" s="7"/>
      <c r="K448" s="7"/>
      <c r="L448" s="7"/>
      <c r="M448" s="7"/>
      <c r="N448" s="7"/>
      <c r="O448" s="7"/>
    </row>
    <row r="449" spans="10:15">
      <c r="J449" s="7"/>
      <c r="K449" s="7"/>
      <c r="L449" s="7"/>
      <c r="M449" s="7"/>
      <c r="N449" s="7"/>
      <c r="O449" s="7"/>
    </row>
    <row r="450" spans="10:15">
      <c r="J450" s="7"/>
      <c r="K450" s="7"/>
      <c r="L450" s="7"/>
      <c r="M450" s="7"/>
      <c r="N450" s="7"/>
      <c r="O450" s="7"/>
    </row>
    <row r="451" spans="10:15">
      <c r="J451" s="7"/>
      <c r="K451" s="7"/>
      <c r="L451" s="7"/>
      <c r="M451" s="7"/>
      <c r="N451" s="7"/>
      <c r="O451" s="7"/>
    </row>
    <row r="452" spans="10:15">
      <c r="J452" s="7"/>
      <c r="K452" s="7"/>
      <c r="L452" s="7"/>
      <c r="M452" s="7"/>
      <c r="N452" s="7"/>
      <c r="O452" s="7"/>
    </row>
    <row r="453" spans="10:15">
      <c r="J453" s="7"/>
      <c r="K453" s="7"/>
      <c r="L453" s="7"/>
      <c r="M453" s="7"/>
      <c r="N453" s="7"/>
      <c r="O453" s="7"/>
    </row>
    <row r="454" spans="10:15">
      <c r="J454" s="7"/>
      <c r="K454" s="7"/>
      <c r="L454" s="7"/>
      <c r="M454" s="7"/>
      <c r="N454" s="7"/>
      <c r="O454" s="7"/>
    </row>
    <row r="455" spans="10:15">
      <c r="J455" s="7"/>
      <c r="K455" s="7"/>
      <c r="L455" s="7"/>
      <c r="M455" s="7"/>
      <c r="N455" s="7"/>
      <c r="O455" s="7"/>
    </row>
    <row r="456" spans="10:15">
      <c r="J456" s="7"/>
      <c r="K456" s="7"/>
      <c r="L456" s="7"/>
      <c r="M456" s="7"/>
      <c r="N456" s="7"/>
      <c r="O456" s="7"/>
    </row>
    <row r="457" spans="10:15">
      <c r="J457" s="7"/>
      <c r="K457" s="7"/>
      <c r="L457" s="7"/>
      <c r="M457" s="7"/>
      <c r="N457" s="7"/>
      <c r="O457" s="7"/>
    </row>
    <row r="458" spans="10:15">
      <c r="J458" s="7"/>
      <c r="K458" s="7"/>
      <c r="L458" s="7"/>
      <c r="M458" s="7"/>
      <c r="N458" s="7"/>
      <c r="O458" s="7"/>
    </row>
    <row r="459" spans="10:15">
      <c r="J459" s="7"/>
      <c r="K459" s="7"/>
      <c r="L459" s="7"/>
      <c r="M459" s="7"/>
      <c r="N459" s="7"/>
      <c r="O459" s="7"/>
    </row>
    <row r="460" spans="10:15">
      <c r="J460" s="7"/>
      <c r="K460" s="7"/>
      <c r="L460" s="7"/>
      <c r="M460" s="7"/>
      <c r="N460" s="7"/>
      <c r="O460" s="7"/>
    </row>
    <row r="461" spans="10:15">
      <c r="J461" s="7"/>
      <c r="K461" s="7"/>
      <c r="L461" s="7"/>
      <c r="M461" s="7"/>
      <c r="N461" s="7"/>
      <c r="O461" s="7"/>
    </row>
    <row r="462" spans="10:15">
      <c r="J462" s="7"/>
      <c r="K462" s="7"/>
      <c r="L462" s="7"/>
      <c r="M462" s="7"/>
      <c r="N462" s="7"/>
      <c r="O462" s="7"/>
    </row>
    <row r="463" spans="10:15">
      <c r="J463" s="7"/>
      <c r="K463" s="7"/>
      <c r="L463" s="7"/>
      <c r="M463" s="7"/>
      <c r="N463" s="7"/>
      <c r="O463" s="7"/>
    </row>
    <row r="464" spans="10:15">
      <c r="J464" s="7"/>
      <c r="K464" s="7"/>
      <c r="L464" s="7"/>
      <c r="M464" s="7"/>
      <c r="N464" s="7"/>
      <c r="O464" s="7"/>
    </row>
    <row r="465" spans="10:15">
      <c r="J465" s="7"/>
      <c r="K465" s="7"/>
      <c r="L465" s="7"/>
      <c r="M465" s="7"/>
      <c r="N465" s="7"/>
      <c r="O465" s="7"/>
    </row>
    <row r="466" spans="10:15">
      <c r="J466" s="7"/>
      <c r="K466" s="7"/>
      <c r="L466" s="7"/>
      <c r="M466" s="7"/>
      <c r="N466" s="7"/>
      <c r="O466" s="7"/>
    </row>
    <row r="467" spans="10:15">
      <c r="J467" s="7"/>
      <c r="K467" s="7"/>
      <c r="L467" s="7"/>
      <c r="M467" s="7"/>
      <c r="N467" s="7"/>
      <c r="O467" s="7"/>
    </row>
    <row r="468" spans="10:15">
      <c r="J468" s="7"/>
      <c r="K468" s="7"/>
      <c r="L468" s="7"/>
      <c r="M468" s="7"/>
      <c r="N468" s="7"/>
      <c r="O468" s="7"/>
    </row>
    <row r="469" spans="10:15">
      <c r="J469" s="7"/>
      <c r="K469" s="7"/>
      <c r="L469" s="7"/>
      <c r="M469" s="7"/>
      <c r="N469" s="7"/>
      <c r="O469" s="7"/>
    </row>
    <row r="470" spans="10:15">
      <c r="J470" s="7"/>
      <c r="K470" s="7"/>
      <c r="L470" s="7"/>
      <c r="M470" s="7"/>
      <c r="N470" s="7"/>
      <c r="O470" s="7"/>
    </row>
    <row r="471" spans="10:15">
      <c r="J471" s="7"/>
      <c r="K471" s="7"/>
      <c r="L471" s="7"/>
      <c r="M471" s="7"/>
      <c r="N471" s="7"/>
      <c r="O471" s="7"/>
    </row>
    <row r="472" spans="10:15">
      <c r="J472" s="7"/>
      <c r="K472" s="7"/>
      <c r="L472" s="7"/>
      <c r="M472" s="7"/>
      <c r="N472" s="7"/>
      <c r="O472" s="7"/>
    </row>
    <row r="473" spans="10:15">
      <c r="J473" s="7"/>
      <c r="K473" s="7"/>
      <c r="L473" s="7"/>
      <c r="M473" s="7"/>
      <c r="N473" s="7"/>
      <c r="O473" s="7"/>
    </row>
    <row r="474" spans="10:15">
      <c r="J474" s="7"/>
      <c r="K474" s="7"/>
      <c r="L474" s="7"/>
      <c r="M474" s="7"/>
      <c r="N474" s="7"/>
      <c r="O474" s="7"/>
    </row>
    <row r="475" spans="10:15">
      <c r="J475" s="7"/>
      <c r="K475" s="7"/>
      <c r="L475" s="7"/>
      <c r="M475" s="7"/>
      <c r="N475" s="7"/>
      <c r="O475" s="7"/>
    </row>
    <row r="476" spans="10:15">
      <c r="J476" s="7"/>
      <c r="K476" s="7"/>
      <c r="L476" s="7"/>
      <c r="M476" s="7"/>
      <c r="N476" s="7"/>
      <c r="O476" s="7"/>
    </row>
    <row r="477" spans="10:15">
      <c r="J477" s="7"/>
      <c r="K477" s="7"/>
      <c r="L477" s="7"/>
      <c r="M477" s="7"/>
      <c r="N477" s="7"/>
      <c r="O477" s="7"/>
    </row>
    <row r="478" spans="10:15">
      <c r="J478" s="7"/>
      <c r="K478" s="7"/>
      <c r="L478" s="7"/>
      <c r="M478" s="7"/>
      <c r="N478" s="7"/>
      <c r="O478" s="7"/>
    </row>
    <row r="479" spans="10:15">
      <c r="J479" s="7"/>
      <c r="K479" s="7"/>
      <c r="L479" s="7"/>
      <c r="M479" s="7"/>
      <c r="N479" s="7"/>
      <c r="O479" s="7"/>
    </row>
    <row r="480" spans="10:15">
      <c r="J480" s="7"/>
      <c r="K480" s="7"/>
      <c r="L480" s="7"/>
      <c r="M480" s="7"/>
      <c r="N480" s="7"/>
      <c r="O480" s="7"/>
    </row>
    <row r="481" spans="10:15">
      <c r="J481" s="7"/>
      <c r="K481" s="7"/>
      <c r="L481" s="7"/>
      <c r="M481" s="7"/>
      <c r="N481" s="7"/>
      <c r="O481" s="7"/>
    </row>
    <row r="482" spans="10:15">
      <c r="J482" s="7"/>
      <c r="K482" s="7"/>
      <c r="L482" s="7"/>
      <c r="M482" s="7"/>
      <c r="N482" s="7"/>
      <c r="O482" s="7"/>
    </row>
    <row r="483" spans="10:15">
      <c r="J483" s="7"/>
      <c r="K483" s="7"/>
      <c r="L483" s="7"/>
      <c r="M483" s="7"/>
      <c r="N483" s="7"/>
      <c r="O483" s="7"/>
    </row>
    <row r="484" spans="10:15">
      <c r="J484" s="7"/>
      <c r="K484" s="7"/>
      <c r="L484" s="7"/>
      <c r="M484" s="7"/>
      <c r="N484" s="7"/>
      <c r="O484" s="7"/>
    </row>
    <row r="485" spans="10:15">
      <c r="J485" s="7"/>
      <c r="K485" s="7"/>
      <c r="L485" s="7"/>
      <c r="M485" s="7"/>
      <c r="N485" s="7"/>
      <c r="O485" s="7"/>
    </row>
    <row r="486" spans="10:15">
      <c r="J486" s="7"/>
      <c r="K486" s="7"/>
      <c r="L486" s="7"/>
      <c r="M486" s="7"/>
      <c r="N486" s="7"/>
      <c r="O486" s="7"/>
    </row>
    <row r="487" spans="10:15">
      <c r="J487" s="7"/>
      <c r="K487" s="7"/>
      <c r="L487" s="7"/>
      <c r="M487" s="7"/>
      <c r="N487" s="7"/>
      <c r="O487" s="7"/>
    </row>
    <row r="488" spans="10:15">
      <c r="J488" s="7"/>
      <c r="K488" s="7"/>
      <c r="L488" s="7"/>
      <c r="M488" s="7"/>
      <c r="N488" s="7"/>
      <c r="O488" s="7"/>
    </row>
    <row r="489" spans="10:15">
      <c r="J489" s="7"/>
      <c r="K489" s="7"/>
      <c r="L489" s="7"/>
      <c r="M489" s="7"/>
      <c r="N489" s="7"/>
      <c r="O489" s="7"/>
    </row>
    <row r="490" spans="10:15">
      <c r="J490" s="7"/>
      <c r="K490" s="7"/>
      <c r="L490" s="7"/>
      <c r="M490" s="7"/>
      <c r="N490" s="7"/>
      <c r="O490" s="7"/>
    </row>
    <row r="491" spans="10:15">
      <c r="J491" s="7"/>
      <c r="K491" s="7"/>
      <c r="L491" s="7"/>
      <c r="M491" s="7"/>
      <c r="N491" s="7"/>
      <c r="O491" s="7"/>
    </row>
    <row r="492" spans="10:15">
      <c r="J492" s="7"/>
      <c r="K492" s="7"/>
      <c r="L492" s="7"/>
      <c r="M492" s="7"/>
      <c r="N492" s="7"/>
      <c r="O492" s="7"/>
    </row>
    <row r="493" spans="10:15">
      <c r="J493" s="7"/>
      <c r="K493" s="7"/>
      <c r="L493" s="7"/>
      <c r="M493" s="7"/>
      <c r="N493" s="7"/>
      <c r="O493" s="7"/>
    </row>
    <row r="494" spans="10:15">
      <c r="J494" s="7"/>
      <c r="K494" s="7"/>
      <c r="L494" s="7"/>
      <c r="M494" s="7"/>
      <c r="N494" s="7"/>
      <c r="O494" s="7"/>
    </row>
    <row r="495" spans="10:15">
      <c r="J495" s="7"/>
      <c r="K495" s="7"/>
      <c r="L495" s="7"/>
      <c r="M495" s="7"/>
      <c r="N495" s="7"/>
      <c r="O495" s="7"/>
    </row>
    <row r="496" spans="10:15">
      <c r="J496" s="7"/>
      <c r="K496" s="7"/>
      <c r="L496" s="7"/>
      <c r="M496" s="7"/>
      <c r="N496" s="7"/>
      <c r="O496" s="7"/>
    </row>
    <row r="497" spans="10:15">
      <c r="J497" s="7"/>
      <c r="K497" s="7"/>
      <c r="L497" s="7"/>
      <c r="M497" s="7"/>
      <c r="N497" s="7"/>
      <c r="O497" s="7"/>
    </row>
    <row r="498" spans="10:15">
      <c r="J498" s="7"/>
      <c r="K498" s="7"/>
      <c r="L498" s="7"/>
      <c r="M498" s="7"/>
      <c r="N498" s="7"/>
      <c r="O498" s="7"/>
    </row>
    <row r="499" spans="10:15">
      <c r="J499" s="7"/>
      <c r="K499" s="7"/>
      <c r="L499" s="7"/>
      <c r="M499" s="7"/>
      <c r="N499" s="7"/>
      <c r="O499" s="7"/>
    </row>
    <row r="500" spans="10:15">
      <c r="J500" s="7"/>
      <c r="K500" s="7"/>
      <c r="L500" s="7"/>
      <c r="M500" s="7"/>
      <c r="N500" s="7"/>
      <c r="O500" s="7"/>
    </row>
    <row r="501" spans="10:15">
      <c r="J501" s="7"/>
      <c r="K501" s="7"/>
      <c r="L501" s="7"/>
      <c r="M501" s="7"/>
      <c r="N501" s="7"/>
      <c r="O501" s="7"/>
    </row>
    <row r="502" spans="10:15">
      <c r="J502" s="7"/>
      <c r="K502" s="7"/>
      <c r="L502" s="7"/>
      <c r="M502" s="7"/>
      <c r="N502" s="7"/>
      <c r="O502" s="7"/>
    </row>
    <row r="503" spans="10:15">
      <c r="J503" s="7"/>
      <c r="K503" s="7"/>
      <c r="L503" s="7"/>
      <c r="M503" s="7"/>
      <c r="N503" s="7"/>
      <c r="O503" s="7"/>
    </row>
    <row r="504" spans="10:15">
      <c r="J504" s="7"/>
      <c r="K504" s="7"/>
      <c r="L504" s="7"/>
      <c r="M504" s="7"/>
      <c r="N504" s="7"/>
      <c r="O504" s="7"/>
    </row>
    <row r="505" spans="10:15">
      <c r="J505" s="7"/>
      <c r="K505" s="7"/>
      <c r="L505" s="7"/>
      <c r="M505" s="7"/>
      <c r="N505" s="7"/>
      <c r="O505" s="7"/>
    </row>
    <row r="506" spans="10:15">
      <c r="J506" s="7"/>
      <c r="K506" s="7"/>
      <c r="L506" s="7"/>
      <c r="M506" s="7"/>
      <c r="N506" s="7"/>
      <c r="O506" s="7"/>
    </row>
    <row r="507" spans="10:15">
      <c r="J507" s="7"/>
      <c r="K507" s="7"/>
      <c r="L507" s="7"/>
      <c r="M507" s="7"/>
      <c r="N507" s="7"/>
      <c r="O507" s="7"/>
    </row>
    <row r="508" spans="10:15">
      <c r="J508" s="7"/>
      <c r="K508" s="7"/>
      <c r="L508" s="7"/>
      <c r="M508" s="7"/>
      <c r="N508" s="7"/>
      <c r="O508" s="7"/>
    </row>
    <row r="509" spans="10:15">
      <c r="J509" s="7"/>
      <c r="K509" s="7"/>
      <c r="L509" s="7"/>
      <c r="M509" s="7"/>
      <c r="N509" s="7"/>
      <c r="O509" s="7"/>
    </row>
    <row r="510" spans="10:15">
      <c r="J510" s="7"/>
      <c r="K510" s="7"/>
      <c r="L510" s="7"/>
      <c r="M510" s="7"/>
      <c r="N510" s="7"/>
      <c r="O510" s="7"/>
    </row>
    <row r="511" spans="10:15">
      <c r="J511" s="7"/>
      <c r="K511" s="7"/>
      <c r="L511" s="7"/>
      <c r="M511" s="7"/>
      <c r="N511" s="7"/>
      <c r="O511" s="7"/>
    </row>
    <row r="512" spans="10:15">
      <c r="J512" s="7"/>
      <c r="K512" s="7"/>
      <c r="L512" s="7"/>
      <c r="M512" s="7"/>
      <c r="N512" s="7"/>
      <c r="O512" s="7"/>
    </row>
    <row r="513" spans="10:15">
      <c r="J513" s="7"/>
      <c r="K513" s="7"/>
      <c r="L513" s="7"/>
      <c r="M513" s="7"/>
      <c r="N513" s="7"/>
      <c r="O513" s="7"/>
    </row>
    <row r="514" spans="10:15">
      <c r="J514" s="7"/>
      <c r="K514" s="7"/>
      <c r="L514" s="7"/>
      <c r="M514" s="7"/>
      <c r="N514" s="7"/>
      <c r="O514" s="7"/>
    </row>
    <row r="515" spans="10:15">
      <c r="J515" s="7"/>
      <c r="K515" s="7"/>
      <c r="L515" s="7"/>
      <c r="M515" s="7"/>
      <c r="N515" s="7"/>
      <c r="O515" s="7"/>
    </row>
    <row r="516" spans="10:15">
      <c r="J516" s="7"/>
      <c r="K516" s="7"/>
      <c r="L516" s="7"/>
      <c r="M516" s="7"/>
      <c r="N516" s="7"/>
      <c r="O516" s="7"/>
    </row>
    <row r="517" spans="10:15">
      <c r="J517" s="7"/>
      <c r="K517" s="7"/>
      <c r="L517" s="7"/>
      <c r="M517" s="7"/>
      <c r="N517" s="7"/>
      <c r="O517" s="7"/>
    </row>
    <row r="518" spans="10:15">
      <c r="J518" s="7"/>
      <c r="K518" s="7"/>
      <c r="L518" s="7"/>
      <c r="M518" s="7"/>
      <c r="N518" s="7"/>
      <c r="O518" s="7"/>
    </row>
    <row r="519" spans="10:15">
      <c r="J519" s="7"/>
      <c r="K519" s="7"/>
      <c r="L519" s="7"/>
      <c r="M519" s="7"/>
      <c r="N519" s="7"/>
      <c r="O519" s="7"/>
    </row>
    <row r="520" spans="10:15">
      <c r="J520" s="7"/>
      <c r="K520" s="7"/>
      <c r="L520" s="7"/>
      <c r="M520" s="7"/>
      <c r="N520" s="7"/>
      <c r="O520" s="7"/>
    </row>
    <row r="521" spans="10:15">
      <c r="J521" s="7"/>
      <c r="K521" s="7"/>
      <c r="L521" s="7"/>
      <c r="M521" s="7"/>
      <c r="N521" s="7"/>
      <c r="O521" s="7"/>
    </row>
    <row r="522" spans="10:15">
      <c r="J522" s="7"/>
      <c r="K522" s="7"/>
      <c r="L522" s="7"/>
      <c r="M522" s="7"/>
      <c r="N522" s="7"/>
      <c r="O522" s="7"/>
    </row>
    <row r="523" spans="10:15">
      <c r="J523" s="7"/>
      <c r="K523" s="7"/>
      <c r="L523" s="7"/>
      <c r="M523" s="7"/>
      <c r="N523" s="7"/>
      <c r="O523" s="7"/>
    </row>
    <row r="524" spans="10:15">
      <c r="J524" s="7"/>
      <c r="K524" s="7"/>
      <c r="L524" s="7"/>
      <c r="M524" s="7"/>
      <c r="N524" s="7"/>
      <c r="O524" s="7"/>
    </row>
    <row r="525" spans="10:15">
      <c r="J525" s="7"/>
      <c r="K525" s="7"/>
      <c r="L525" s="7"/>
      <c r="M525" s="7"/>
      <c r="N525" s="7"/>
      <c r="O525" s="7"/>
    </row>
    <row r="526" spans="10:15">
      <c r="J526" s="7"/>
      <c r="K526" s="7"/>
      <c r="L526" s="7"/>
      <c r="M526" s="7"/>
      <c r="N526" s="7"/>
      <c r="O526" s="7"/>
    </row>
    <row r="527" spans="10:15">
      <c r="J527" s="7"/>
      <c r="K527" s="7"/>
      <c r="L527" s="7"/>
      <c r="M527" s="7"/>
      <c r="N527" s="7"/>
      <c r="O527" s="7"/>
    </row>
    <row r="528" spans="10:15">
      <c r="J528" s="7"/>
      <c r="K528" s="7"/>
      <c r="L528" s="7"/>
      <c r="M528" s="7"/>
      <c r="N528" s="7"/>
      <c r="O528" s="7"/>
    </row>
    <row r="529" spans="10:15">
      <c r="J529" s="7"/>
      <c r="K529" s="7"/>
      <c r="L529" s="7"/>
      <c r="M529" s="7"/>
      <c r="N529" s="7"/>
      <c r="O529" s="7"/>
    </row>
    <row r="530" spans="10:15">
      <c r="J530" s="7"/>
      <c r="K530" s="7"/>
      <c r="L530" s="7"/>
      <c r="M530" s="7"/>
      <c r="N530" s="7"/>
      <c r="O530" s="7"/>
    </row>
    <row r="531" spans="10:15">
      <c r="J531" s="7"/>
      <c r="K531" s="7"/>
      <c r="L531" s="7"/>
      <c r="M531" s="7"/>
      <c r="N531" s="7"/>
      <c r="O531" s="7"/>
    </row>
    <row r="532" spans="10:15">
      <c r="J532" s="7"/>
      <c r="K532" s="7"/>
      <c r="L532" s="7"/>
      <c r="M532" s="7"/>
      <c r="N532" s="7"/>
      <c r="O532" s="7"/>
    </row>
    <row r="533" spans="10:15">
      <c r="J533" s="7"/>
      <c r="K533" s="7"/>
      <c r="L533" s="7"/>
      <c r="M533" s="7"/>
      <c r="N533" s="7"/>
      <c r="O533" s="7"/>
    </row>
    <row r="534" spans="10:15">
      <c r="J534" s="7"/>
      <c r="K534" s="7"/>
      <c r="L534" s="7"/>
      <c r="M534" s="7"/>
      <c r="N534" s="7"/>
      <c r="O534" s="7"/>
    </row>
    <row r="535" spans="10:15">
      <c r="J535" s="7"/>
      <c r="K535" s="7"/>
      <c r="L535" s="7"/>
      <c r="M535" s="7"/>
      <c r="N535" s="7"/>
      <c r="O535" s="7"/>
    </row>
    <row r="536" spans="10:15">
      <c r="J536" s="7"/>
      <c r="K536" s="7"/>
      <c r="L536" s="7"/>
      <c r="M536" s="7"/>
      <c r="N536" s="7"/>
      <c r="O536" s="7"/>
    </row>
    <row r="537" spans="10:15">
      <c r="J537" s="7"/>
      <c r="K537" s="7"/>
      <c r="L537" s="7"/>
      <c r="M537" s="7"/>
      <c r="N537" s="7"/>
      <c r="O537" s="7"/>
    </row>
    <row r="538" spans="10:15">
      <c r="J538" s="7"/>
      <c r="K538" s="7"/>
      <c r="L538" s="7"/>
      <c r="M538" s="7"/>
      <c r="N538" s="7"/>
      <c r="O538" s="7"/>
    </row>
    <row r="539" spans="10:15">
      <c r="J539" s="7"/>
      <c r="K539" s="7"/>
      <c r="L539" s="7"/>
      <c r="M539" s="7"/>
      <c r="N539" s="7"/>
      <c r="O539" s="7"/>
    </row>
    <row r="540" spans="10:15">
      <c r="J540" s="7"/>
      <c r="K540" s="7"/>
      <c r="L540" s="7"/>
      <c r="M540" s="7"/>
      <c r="N540" s="7"/>
      <c r="O540" s="7"/>
    </row>
    <row r="541" spans="10:15">
      <c r="J541" s="7"/>
      <c r="K541" s="7"/>
      <c r="L541" s="7"/>
      <c r="M541" s="7"/>
      <c r="N541" s="7"/>
      <c r="O541" s="7"/>
    </row>
    <row r="542" spans="10:15">
      <c r="J542" s="7"/>
      <c r="K542" s="7"/>
      <c r="L542" s="7"/>
      <c r="M542" s="7"/>
      <c r="N542" s="7"/>
      <c r="O542" s="7"/>
    </row>
    <row r="543" spans="10:15">
      <c r="J543" s="7"/>
      <c r="K543" s="7"/>
      <c r="L543" s="7"/>
      <c r="M543" s="7"/>
      <c r="N543" s="7"/>
      <c r="O543" s="7"/>
    </row>
    <row r="544" spans="10:15">
      <c r="J544" s="7"/>
      <c r="K544" s="7"/>
      <c r="L544" s="7"/>
      <c r="M544" s="7"/>
      <c r="N544" s="7"/>
      <c r="O544" s="7"/>
    </row>
    <row r="545" spans="10:15">
      <c r="J545" s="7"/>
      <c r="K545" s="7"/>
      <c r="L545" s="7"/>
      <c r="M545" s="7"/>
      <c r="N545" s="7"/>
      <c r="O545" s="7"/>
    </row>
    <row r="546" spans="10:15">
      <c r="J546" s="7"/>
      <c r="K546" s="7"/>
      <c r="L546" s="7"/>
      <c r="M546" s="7"/>
      <c r="N546" s="7"/>
      <c r="O546" s="7"/>
    </row>
    <row r="547" spans="10:15">
      <c r="J547" s="7"/>
      <c r="K547" s="7"/>
      <c r="L547" s="7"/>
      <c r="M547" s="7"/>
      <c r="N547" s="7"/>
      <c r="O547" s="7"/>
    </row>
    <row r="548" spans="10:15">
      <c r="J548" s="7"/>
      <c r="K548" s="7"/>
      <c r="L548" s="7"/>
      <c r="M548" s="7"/>
      <c r="N548" s="7"/>
      <c r="O548" s="7"/>
    </row>
    <row r="549" spans="10:15">
      <c r="J549" s="7"/>
      <c r="K549" s="7"/>
      <c r="L549" s="7"/>
      <c r="M549" s="7"/>
      <c r="N549" s="7"/>
      <c r="O549" s="7"/>
    </row>
    <row r="550" spans="10:15">
      <c r="J550" s="7"/>
      <c r="K550" s="7"/>
      <c r="L550" s="7"/>
      <c r="M550" s="7"/>
      <c r="N550" s="7"/>
      <c r="O550" s="7"/>
    </row>
    <row r="551" spans="10:15">
      <c r="J551" s="7"/>
      <c r="K551" s="7"/>
      <c r="L551" s="7"/>
      <c r="M551" s="7"/>
      <c r="N551" s="7"/>
      <c r="O551" s="7"/>
    </row>
    <row r="552" spans="10:15">
      <c r="J552" s="7"/>
      <c r="K552" s="7"/>
      <c r="L552" s="7"/>
      <c r="M552" s="7"/>
      <c r="N552" s="7"/>
      <c r="O552" s="7"/>
    </row>
    <row r="553" spans="10:15">
      <c r="J553" s="7"/>
      <c r="K553" s="7"/>
      <c r="L553" s="7"/>
      <c r="M553" s="7"/>
      <c r="N553" s="7"/>
      <c r="O553" s="7"/>
    </row>
    <row r="554" spans="10:15">
      <c r="J554" s="7"/>
      <c r="K554" s="7"/>
      <c r="L554" s="7"/>
      <c r="M554" s="7"/>
      <c r="N554" s="7"/>
      <c r="O554" s="7"/>
    </row>
    <row r="555" spans="10:15">
      <c r="J555" s="7"/>
      <c r="K555" s="7"/>
      <c r="L555" s="7"/>
      <c r="M555" s="7"/>
      <c r="N555" s="7"/>
      <c r="O555" s="7"/>
    </row>
    <row r="556" spans="10:15">
      <c r="J556" s="7"/>
      <c r="K556" s="7"/>
      <c r="L556" s="7"/>
      <c r="M556" s="7"/>
      <c r="N556" s="7"/>
      <c r="O556" s="7"/>
    </row>
    <row r="557" spans="10:15">
      <c r="J557" s="7"/>
      <c r="K557" s="7"/>
      <c r="L557" s="7"/>
      <c r="M557" s="7"/>
      <c r="N557" s="7"/>
      <c r="O557" s="7"/>
    </row>
    <row r="558" spans="10:15">
      <c r="J558" s="7"/>
      <c r="K558" s="7"/>
      <c r="L558" s="7"/>
      <c r="M558" s="7"/>
      <c r="N558" s="7"/>
      <c r="O558" s="7"/>
    </row>
    <row r="559" spans="10:15">
      <c r="J559" s="7"/>
      <c r="K559" s="7"/>
      <c r="L559" s="7"/>
      <c r="M559" s="7"/>
      <c r="N559" s="7"/>
      <c r="O559" s="7"/>
    </row>
    <row r="560" spans="10:15">
      <c r="J560" s="7"/>
      <c r="K560" s="7"/>
      <c r="L560" s="7"/>
      <c r="M560" s="7"/>
      <c r="N560" s="7"/>
      <c r="O560" s="7"/>
    </row>
    <row r="561" spans="10:15">
      <c r="J561" s="7"/>
      <c r="K561" s="7"/>
      <c r="L561" s="7"/>
      <c r="M561" s="7"/>
      <c r="N561" s="7"/>
      <c r="O561" s="7"/>
    </row>
    <row r="562" spans="10:15">
      <c r="J562" s="7"/>
      <c r="K562" s="7"/>
      <c r="L562" s="7"/>
      <c r="M562" s="7"/>
      <c r="N562" s="7"/>
      <c r="O562" s="7"/>
    </row>
    <row r="563" spans="10:15">
      <c r="J563" s="7"/>
      <c r="K563" s="7"/>
      <c r="L563" s="7"/>
      <c r="M563" s="7"/>
      <c r="N563" s="7"/>
      <c r="O563" s="7"/>
    </row>
    <row r="564" spans="10:15">
      <c r="J564" s="7"/>
      <c r="K564" s="7"/>
      <c r="L564" s="7"/>
      <c r="M564" s="7"/>
      <c r="N564" s="7"/>
      <c r="O564" s="7"/>
    </row>
    <row r="565" spans="10:15">
      <c r="J565" s="7"/>
      <c r="K565" s="7"/>
      <c r="L565" s="7"/>
      <c r="M565" s="7"/>
      <c r="N565" s="7"/>
      <c r="O565" s="7"/>
    </row>
    <row r="566" spans="10:15">
      <c r="J566" s="7"/>
      <c r="K566" s="7"/>
      <c r="L566" s="7"/>
      <c r="M566" s="7"/>
      <c r="N566" s="7"/>
      <c r="O566" s="7"/>
    </row>
    <row r="567" spans="10:15">
      <c r="J567" s="7"/>
      <c r="K567" s="7"/>
      <c r="L567" s="7"/>
      <c r="M567" s="7"/>
      <c r="N567" s="7"/>
      <c r="O567" s="7"/>
    </row>
    <row r="568" spans="10:15">
      <c r="J568" s="7"/>
      <c r="K568" s="7"/>
      <c r="L568" s="7"/>
      <c r="M568" s="7"/>
      <c r="N568" s="7"/>
      <c r="O568" s="7"/>
    </row>
    <row r="569" spans="10:15">
      <c r="J569" s="7"/>
      <c r="K569" s="7"/>
      <c r="L569" s="7"/>
      <c r="M569" s="7"/>
      <c r="N569" s="7"/>
      <c r="O569" s="7"/>
    </row>
    <row r="570" spans="10:15">
      <c r="J570" s="7"/>
      <c r="K570" s="7"/>
      <c r="L570" s="7"/>
      <c r="M570" s="7"/>
      <c r="N570" s="7"/>
      <c r="O570" s="7"/>
    </row>
    <row r="571" spans="10:15">
      <c r="J571" s="7"/>
      <c r="K571" s="7"/>
      <c r="L571" s="7"/>
      <c r="M571" s="7"/>
      <c r="N571" s="7"/>
      <c r="O571" s="7"/>
    </row>
    <row r="572" spans="10:15">
      <c r="J572" s="7"/>
      <c r="K572" s="7"/>
      <c r="L572" s="7"/>
      <c r="M572" s="7"/>
      <c r="N572" s="7"/>
      <c r="O572" s="7"/>
    </row>
    <row r="573" spans="10:15">
      <c r="J573" s="7"/>
      <c r="K573" s="7"/>
      <c r="L573" s="7"/>
      <c r="M573" s="7"/>
      <c r="N573" s="7"/>
      <c r="O573" s="7"/>
    </row>
    <row r="574" spans="10:15">
      <c r="J574" s="7"/>
      <c r="K574" s="7"/>
      <c r="L574" s="7"/>
      <c r="M574" s="7"/>
      <c r="N574" s="7"/>
      <c r="O574" s="7"/>
    </row>
    <row r="575" spans="10:15">
      <c r="J575" s="7"/>
      <c r="K575" s="7"/>
      <c r="L575" s="7"/>
      <c r="M575" s="7"/>
      <c r="N575" s="7"/>
      <c r="O575" s="7"/>
    </row>
    <row r="576" spans="10:15">
      <c r="J576" s="7"/>
      <c r="K576" s="7"/>
      <c r="L576" s="7"/>
      <c r="M576" s="7"/>
      <c r="N576" s="7"/>
      <c r="O576" s="7"/>
    </row>
    <row r="577" spans="10:15">
      <c r="J577" s="7"/>
      <c r="K577" s="7"/>
      <c r="L577" s="7"/>
      <c r="M577" s="7"/>
      <c r="N577" s="7"/>
      <c r="O577" s="7"/>
    </row>
    <row r="578" spans="10:15">
      <c r="J578" s="7"/>
      <c r="K578" s="7"/>
      <c r="L578" s="7"/>
      <c r="M578" s="7"/>
      <c r="N578" s="7"/>
      <c r="O578" s="7"/>
    </row>
    <row r="579" spans="10:15">
      <c r="J579" s="7"/>
      <c r="K579" s="7"/>
      <c r="L579" s="7"/>
      <c r="M579" s="7"/>
      <c r="N579" s="7"/>
      <c r="O579" s="7"/>
    </row>
    <row r="580" spans="10:15">
      <c r="J580" s="7"/>
      <c r="K580" s="7"/>
      <c r="L580" s="7"/>
      <c r="M580" s="7"/>
      <c r="N580" s="7"/>
      <c r="O580" s="7"/>
    </row>
    <row r="581" spans="10:15">
      <c r="J581" s="7"/>
      <c r="K581" s="7"/>
      <c r="L581" s="7"/>
      <c r="M581" s="7"/>
      <c r="N581" s="7"/>
      <c r="O581" s="7"/>
    </row>
    <row r="582" spans="10:15">
      <c r="J582" s="7"/>
      <c r="K582" s="7"/>
      <c r="L582" s="7"/>
      <c r="M582" s="7"/>
      <c r="N582" s="7"/>
      <c r="O582" s="7"/>
    </row>
    <row r="583" spans="10:15">
      <c r="J583" s="7"/>
      <c r="K583" s="7"/>
      <c r="L583" s="7"/>
      <c r="M583" s="7"/>
      <c r="N583" s="7"/>
      <c r="O583" s="7"/>
    </row>
    <row r="584" spans="10:15">
      <c r="J584" s="7"/>
      <c r="K584" s="7"/>
      <c r="L584" s="7"/>
      <c r="M584" s="7"/>
      <c r="N584" s="7"/>
      <c r="O584" s="7"/>
    </row>
    <row r="585" spans="10:15">
      <c r="J585" s="7"/>
      <c r="K585" s="7"/>
      <c r="L585" s="7"/>
      <c r="M585" s="7"/>
      <c r="N585" s="7"/>
      <c r="O585" s="7"/>
    </row>
    <row r="586" spans="10:15">
      <c r="J586" s="7"/>
      <c r="K586" s="7"/>
      <c r="L586" s="7"/>
      <c r="M586" s="7"/>
      <c r="N586" s="7"/>
      <c r="O586" s="7"/>
    </row>
    <row r="587" spans="10:15">
      <c r="J587" s="7"/>
      <c r="K587" s="7"/>
      <c r="L587" s="7"/>
      <c r="M587" s="7"/>
      <c r="N587" s="7"/>
      <c r="O587" s="7"/>
    </row>
    <row r="588" spans="10:15">
      <c r="J588" s="7"/>
      <c r="K588" s="7"/>
      <c r="L588" s="7"/>
      <c r="M588" s="7"/>
      <c r="N588" s="7"/>
      <c r="O588" s="7"/>
    </row>
    <row r="589" spans="10:15">
      <c r="J589" s="7"/>
      <c r="K589" s="7"/>
      <c r="L589" s="7"/>
      <c r="M589" s="7"/>
      <c r="N589" s="7"/>
      <c r="O589" s="7"/>
    </row>
    <row r="590" spans="10:15">
      <c r="J590" s="7"/>
      <c r="K590" s="7"/>
      <c r="L590" s="7"/>
      <c r="M590" s="7"/>
      <c r="N590" s="7"/>
      <c r="O590" s="7"/>
    </row>
    <row r="591" spans="10:15">
      <c r="J591" s="7"/>
      <c r="K591" s="7"/>
      <c r="L591" s="7"/>
      <c r="M591" s="7"/>
      <c r="N591" s="7"/>
      <c r="O591" s="7"/>
    </row>
    <row r="592" spans="10:15">
      <c r="J592" s="7"/>
      <c r="K592" s="7"/>
      <c r="L592" s="7"/>
      <c r="M592" s="7"/>
      <c r="N592" s="7"/>
      <c r="O592" s="7"/>
    </row>
    <row r="593" spans="10:15">
      <c r="J593" s="7"/>
      <c r="K593" s="7"/>
      <c r="L593" s="7"/>
      <c r="M593" s="7"/>
      <c r="N593" s="7"/>
      <c r="O593" s="7"/>
    </row>
    <row r="594" spans="10:15">
      <c r="J594" s="7"/>
      <c r="K594" s="7"/>
      <c r="L594" s="7"/>
      <c r="M594" s="7"/>
      <c r="N594" s="7"/>
      <c r="O594" s="7"/>
    </row>
    <row r="595" spans="10:15">
      <c r="J595" s="7"/>
      <c r="K595" s="7"/>
      <c r="L595" s="7"/>
      <c r="M595" s="7"/>
      <c r="N595" s="7"/>
      <c r="O595" s="7"/>
    </row>
    <row r="596" spans="10:15">
      <c r="J596" s="7"/>
      <c r="K596" s="7"/>
      <c r="L596" s="7"/>
      <c r="M596" s="7"/>
      <c r="N596" s="7"/>
      <c r="O596" s="7"/>
    </row>
    <row r="597" spans="10:15">
      <c r="J597" s="7"/>
      <c r="K597" s="7"/>
      <c r="L597" s="7"/>
      <c r="M597" s="7"/>
      <c r="N597" s="7"/>
      <c r="O597" s="7"/>
    </row>
    <row r="598" spans="10:15">
      <c r="J598" s="7"/>
      <c r="K598" s="7"/>
      <c r="L598" s="7"/>
      <c r="M598" s="7"/>
      <c r="N598" s="7"/>
      <c r="O598" s="7"/>
    </row>
    <row r="599" spans="10:15">
      <c r="J599" s="7"/>
      <c r="K599" s="7"/>
      <c r="L599" s="7"/>
      <c r="M599" s="7"/>
      <c r="N599" s="7"/>
      <c r="O599" s="7"/>
    </row>
    <row r="600" spans="10:15">
      <c r="J600" s="7"/>
      <c r="K600" s="7"/>
      <c r="L600" s="7"/>
      <c r="M600" s="7"/>
      <c r="N600" s="7"/>
      <c r="O600" s="7"/>
    </row>
    <row r="601" spans="10:15">
      <c r="J601" s="7"/>
      <c r="K601" s="7"/>
      <c r="L601" s="7"/>
      <c r="M601" s="7"/>
      <c r="N601" s="7"/>
      <c r="O601" s="7"/>
    </row>
    <row r="602" spans="10:15">
      <c r="J602" s="7"/>
      <c r="K602" s="7"/>
      <c r="L602" s="7"/>
      <c r="M602" s="7"/>
      <c r="N602" s="7"/>
      <c r="O602" s="7"/>
    </row>
    <row r="603" spans="10:15">
      <c r="J603" s="7"/>
      <c r="K603" s="7"/>
      <c r="L603" s="7"/>
      <c r="M603" s="7"/>
      <c r="N603" s="7"/>
      <c r="O603" s="7"/>
    </row>
    <row r="604" spans="10:15">
      <c r="J604" s="7"/>
      <c r="K604" s="7"/>
      <c r="L604" s="7"/>
      <c r="M604" s="7"/>
      <c r="N604" s="7"/>
      <c r="O604" s="7"/>
    </row>
    <row r="605" spans="10:15">
      <c r="J605" s="7"/>
      <c r="K605" s="7"/>
      <c r="L605" s="7"/>
      <c r="M605" s="7"/>
      <c r="N605" s="7"/>
      <c r="O605" s="7"/>
    </row>
    <row r="606" spans="10:15">
      <c r="J606" s="7"/>
      <c r="K606" s="7"/>
      <c r="L606" s="7"/>
      <c r="M606" s="7"/>
      <c r="N606" s="7"/>
      <c r="O606" s="7"/>
    </row>
    <row r="607" spans="10:15">
      <c r="J607" s="7"/>
      <c r="K607" s="7"/>
      <c r="L607" s="7"/>
      <c r="M607" s="7"/>
      <c r="N607" s="7"/>
      <c r="O607" s="7"/>
    </row>
    <row r="608" spans="10:15">
      <c r="J608" s="7"/>
      <c r="K608" s="7"/>
      <c r="L608" s="7"/>
      <c r="M608" s="7"/>
      <c r="N608" s="7"/>
      <c r="O608" s="7"/>
    </row>
    <row r="609" spans="10:15">
      <c r="J609" s="7"/>
      <c r="K609" s="7"/>
      <c r="L609" s="7"/>
      <c r="M609" s="7"/>
      <c r="N609" s="7"/>
      <c r="O609" s="7"/>
    </row>
    <row r="610" spans="10:15">
      <c r="J610" s="7"/>
      <c r="K610" s="7"/>
      <c r="L610" s="7"/>
      <c r="M610" s="7"/>
      <c r="N610" s="7"/>
      <c r="O610" s="7"/>
    </row>
    <row r="611" spans="10:15">
      <c r="J611" s="7"/>
      <c r="K611" s="7"/>
      <c r="L611" s="7"/>
      <c r="M611" s="7"/>
      <c r="N611" s="7"/>
      <c r="O611" s="7"/>
    </row>
    <row r="612" spans="10:15">
      <c r="J612" s="7"/>
      <c r="K612" s="7"/>
      <c r="L612" s="7"/>
      <c r="M612" s="7"/>
      <c r="N612" s="7"/>
      <c r="O612" s="7"/>
    </row>
    <row r="613" spans="10:15">
      <c r="J613" s="7"/>
      <c r="K613" s="7"/>
      <c r="L613" s="7"/>
      <c r="M613" s="7"/>
      <c r="N613" s="7"/>
      <c r="O613" s="7"/>
    </row>
    <row r="614" spans="10:15">
      <c r="J614" s="7"/>
      <c r="K614" s="7"/>
      <c r="L614" s="7"/>
      <c r="M614" s="7"/>
      <c r="N614" s="7"/>
      <c r="O614" s="7"/>
    </row>
    <row r="615" spans="10:15">
      <c r="J615" s="7"/>
      <c r="K615" s="7"/>
      <c r="L615" s="7"/>
      <c r="M615" s="7"/>
      <c r="N615" s="7"/>
      <c r="O615" s="7"/>
    </row>
    <row r="616" spans="10:15">
      <c r="J616" s="7"/>
      <c r="K616" s="7"/>
      <c r="L616" s="7"/>
      <c r="M616" s="7"/>
      <c r="N616" s="7"/>
      <c r="O616" s="7"/>
    </row>
    <row r="617" spans="10:15">
      <c r="J617" s="7"/>
      <c r="K617" s="7"/>
      <c r="L617" s="7"/>
      <c r="M617" s="7"/>
      <c r="N617" s="7"/>
      <c r="O617" s="7"/>
    </row>
    <row r="618" spans="10:15">
      <c r="J618" s="7"/>
      <c r="K618" s="7"/>
      <c r="L618" s="7"/>
      <c r="M618" s="7"/>
      <c r="N618" s="7"/>
      <c r="O618" s="7"/>
    </row>
    <row r="619" spans="10:15">
      <c r="J619" s="7"/>
      <c r="K619" s="7"/>
      <c r="L619" s="7"/>
      <c r="M619" s="7"/>
      <c r="N619" s="7"/>
      <c r="O619" s="7"/>
    </row>
    <row r="620" spans="10:15">
      <c r="J620" s="7"/>
      <c r="K620" s="7"/>
      <c r="L620" s="7"/>
      <c r="M620" s="7"/>
      <c r="N620" s="7"/>
      <c r="O620" s="7"/>
    </row>
    <row r="621" spans="10:15">
      <c r="J621" s="7"/>
      <c r="K621" s="7"/>
      <c r="L621" s="7"/>
      <c r="M621" s="7"/>
      <c r="N621" s="7"/>
      <c r="O621" s="7"/>
    </row>
    <row r="622" spans="10:15">
      <c r="J622" s="7"/>
      <c r="K622" s="7"/>
      <c r="L622" s="7"/>
      <c r="M622" s="7"/>
      <c r="N622" s="7"/>
      <c r="O622" s="7"/>
    </row>
    <row r="623" spans="10:15">
      <c r="J623" s="7"/>
      <c r="K623" s="7"/>
      <c r="L623" s="7"/>
      <c r="M623" s="7"/>
      <c r="N623" s="7"/>
      <c r="O623" s="7"/>
    </row>
    <row r="624" spans="10:15">
      <c r="J624" s="7"/>
      <c r="K624" s="7"/>
      <c r="L624" s="7"/>
      <c r="M624" s="7"/>
      <c r="N624" s="7"/>
      <c r="O624" s="7"/>
    </row>
    <row r="625" spans="10:15">
      <c r="J625" s="7"/>
      <c r="K625" s="7"/>
      <c r="L625" s="7"/>
      <c r="M625" s="7"/>
      <c r="N625" s="7"/>
      <c r="O625" s="7"/>
    </row>
    <row r="626" spans="10:15">
      <c r="J626" s="7"/>
      <c r="K626" s="7"/>
      <c r="L626" s="7"/>
      <c r="M626" s="7"/>
      <c r="N626" s="7"/>
      <c r="O626" s="7"/>
    </row>
    <row r="627" spans="10:15">
      <c r="J627" s="7"/>
      <c r="K627" s="7"/>
      <c r="L627" s="7"/>
      <c r="M627" s="7"/>
      <c r="N627" s="7"/>
      <c r="O627" s="7"/>
    </row>
    <row r="628" spans="10:15">
      <c r="J628" s="7"/>
      <c r="K628" s="7"/>
      <c r="L628" s="7"/>
      <c r="M628" s="7"/>
      <c r="N628" s="7"/>
      <c r="O628" s="7"/>
    </row>
    <row r="629" spans="10:15">
      <c r="J629" s="7"/>
      <c r="K629" s="7"/>
      <c r="L629" s="7"/>
      <c r="M629" s="7"/>
      <c r="N629" s="7"/>
      <c r="O629" s="7"/>
    </row>
    <row r="630" spans="10:15">
      <c r="J630" s="7"/>
      <c r="K630" s="7"/>
      <c r="L630" s="7"/>
      <c r="M630" s="7"/>
      <c r="N630" s="7"/>
      <c r="O630" s="7"/>
    </row>
    <row r="631" spans="10:15">
      <c r="J631" s="7"/>
      <c r="K631" s="7"/>
      <c r="L631" s="7"/>
      <c r="M631" s="7"/>
      <c r="N631" s="7"/>
      <c r="O631" s="7"/>
    </row>
    <row r="632" spans="10:15">
      <c r="J632" s="7"/>
      <c r="K632" s="7"/>
      <c r="L632" s="7"/>
      <c r="M632" s="7"/>
      <c r="N632" s="7"/>
      <c r="O632" s="7"/>
    </row>
    <row r="633" spans="10:15">
      <c r="J633" s="7"/>
      <c r="K633" s="7"/>
      <c r="L633" s="7"/>
      <c r="M633" s="7"/>
      <c r="N633" s="7"/>
      <c r="O633" s="7"/>
    </row>
    <row r="634" spans="10:15">
      <c r="J634" s="7"/>
      <c r="K634" s="7"/>
      <c r="L634" s="7"/>
      <c r="M634" s="7"/>
      <c r="N634" s="7"/>
      <c r="O634" s="7"/>
    </row>
    <row r="635" spans="10:15">
      <c r="J635" s="7"/>
      <c r="K635" s="7"/>
      <c r="L635" s="7"/>
      <c r="M635" s="7"/>
      <c r="N635" s="7"/>
      <c r="O635" s="7"/>
    </row>
    <row r="636" spans="10:15">
      <c r="J636" s="7"/>
      <c r="K636" s="7"/>
      <c r="L636" s="7"/>
      <c r="M636" s="7"/>
      <c r="N636" s="7"/>
      <c r="O636" s="7"/>
    </row>
    <row r="637" spans="10:15">
      <c r="J637" s="7"/>
      <c r="K637" s="7"/>
      <c r="L637" s="7"/>
      <c r="M637" s="7"/>
      <c r="N637" s="7"/>
      <c r="O637" s="7"/>
    </row>
    <row r="638" spans="10:15">
      <c r="J638" s="7"/>
      <c r="K638" s="7"/>
      <c r="L638" s="7"/>
      <c r="M638" s="7"/>
      <c r="N638" s="7"/>
      <c r="O638" s="7"/>
    </row>
    <row r="639" spans="10:15">
      <c r="J639" s="7"/>
      <c r="K639" s="7"/>
      <c r="L639" s="7"/>
      <c r="M639" s="7"/>
      <c r="N639" s="7"/>
      <c r="O639" s="7"/>
    </row>
    <row r="640" spans="10:15">
      <c r="J640" s="7"/>
      <c r="K640" s="7"/>
      <c r="L640" s="7"/>
      <c r="M640" s="7"/>
      <c r="N640" s="7"/>
      <c r="O640" s="7"/>
    </row>
    <row r="641" spans="10:15">
      <c r="J641" s="7"/>
      <c r="K641" s="7"/>
      <c r="L641" s="7"/>
      <c r="M641" s="7"/>
      <c r="N641" s="7"/>
      <c r="O641" s="7"/>
    </row>
    <row r="642" spans="10:15">
      <c r="J642" s="7"/>
      <c r="K642" s="7"/>
      <c r="L642" s="7"/>
      <c r="M642" s="7"/>
      <c r="N642" s="7"/>
      <c r="O642" s="7"/>
    </row>
    <row r="643" spans="10:15">
      <c r="J643" s="7"/>
      <c r="K643" s="7"/>
      <c r="L643" s="7"/>
      <c r="M643" s="7"/>
      <c r="N643" s="7"/>
      <c r="O643" s="7"/>
    </row>
    <row r="644" spans="10:15">
      <c r="J644" s="7"/>
      <c r="K644" s="7"/>
      <c r="L644" s="7"/>
      <c r="M644" s="7"/>
      <c r="N644" s="7"/>
      <c r="O644" s="7"/>
    </row>
    <row r="645" spans="10:15">
      <c r="J645" s="7"/>
      <c r="K645" s="7"/>
      <c r="L645" s="7"/>
      <c r="M645" s="7"/>
      <c r="N645" s="7"/>
      <c r="O645" s="7"/>
    </row>
    <row r="646" spans="10:15">
      <c r="J646" s="7"/>
      <c r="K646" s="7"/>
      <c r="L646" s="7"/>
      <c r="M646" s="7"/>
      <c r="N646" s="7"/>
      <c r="O646" s="7"/>
    </row>
    <row r="647" spans="10:15">
      <c r="J647" s="7"/>
      <c r="K647" s="7"/>
      <c r="L647" s="7"/>
      <c r="M647" s="7"/>
      <c r="N647" s="7"/>
      <c r="O647" s="7"/>
    </row>
    <row r="648" spans="10:15">
      <c r="J648" s="7"/>
      <c r="K648" s="7"/>
      <c r="L648" s="7"/>
      <c r="M648" s="7"/>
      <c r="N648" s="7"/>
      <c r="O648" s="7"/>
    </row>
    <row r="649" spans="10:15">
      <c r="J649" s="7"/>
      <c r="K649" s="7"/>
      <c r="L649" s="7"/>
      <c r="M649" s="7"/>
      <c r="N649" s="7"/>
      <c r="O649" s="7"/>
    </row>
    <row r="650" spans="10:15">
      <c r="J650" s="7"/>
      <c r="K650" s="7"/>
      <c r="L650" s="7"/>
      <c r="M650" s="7"/>
      <c r="N650" s="7"/>
      <c r="O650" s="7"/>
    </row>
    <row r="651" spans="10:15">
      <c r="J651" s="7"/>
      <c r="K651" s="7"/>
      <c r="L651" s="7"/>
      <c r="M651" s="7"/>
      <c r="N651" s="7"/>
      <c r="O651" s="7"/>
    </row>
    <row r="652" spans="10:15">
      <c r="J652" s="7"/>
      <c r="K652" s="7"/>
      <c r="L652" s="7"/>
      <c r="M652" s="7"/>
      <c r="N652" s="7"/>
      <c r="O652" s="7"/>
    </row>
    <row r="653" spans="10:15">
      <c r="J653" s="7"/>
      <c r="K653" s="7"/>
      <c r="L653" s="7"/>
      <c r="M653" s="7"/>
      <c r="N653" s="7"/>
      <c r="O653" s="7"/>
    </row>
    <row r="654" spans="10:15">
      <c r="J654" s="7"/>
      <c r="K654" s="7"/>
      <c r="L654" s="7"/>
      <c r="M654" s="7"/>
      <c r="N654" s="7"/>
      <c r="O654" s="7"/>
    </row>
    <row r="655" spans="10:15">
      <c r="J655" s="7"/>
      <c r="K655" s="7"/>
      <c r="L655" s="7"/>
      <c r="M655" s="7"/>
      <c r="N655" s="7"/>
      <c r="O655" s="7"/>
    </row>
    <row r="656" spans="10:15">
      <c r="J656" s="7"/>
      <c r="K656" s="7"/>
      <c r="L656" s="7"/>
      <c r="M656" s="7"/>
      <c r="N656" s="7"/>
      <c r="O656" s="7"/>
    </row>
    <row r="657" spans="10:15">
      <c r="J657" s="7"/>
      <c r="K657" s="7"/>
      <c r="L657" s="7"/>
      <c r="M657" s="7"/>
      <c r="N657" s="7"/>
      <c r="O657" s="7"/>
    </row>
    <row r="658" spans="10:15">
      <c r="J658" s="7"/>
      <c r="K658" s="7"/>
      <c r="L658" s="7"/>
      <c r="M658" s="7"/>
      <c r="N658" s="7"/>
      <c r="O658" s="7"/>
    </row>
    <row r="659" spans="10:15">
      <c r="J659" s="7"/>
      <c r="K659" s="7"/>
      <c r="L659" s="7"/>
      <c r="M659" s="7"/>
      <c r="N659" s="7"/>
      <c r="O659" s="7"/>
    </row>
    <row r="660" spans="10:15">
      <c r="J660" s="7"/>
      <c r="K660" s="7"/>
      <c r="L660" s="7"/>
      <c r="M660" s="7"/>
      <c r="N660" s="7"/>
      <c r="O660" s="7"/>
    </row>
    <row r="661" spans="10:15">
      <c r="J661" s="7"/>
      <c r="K661" s="7"/>
      <c r="L661" s="7"/>
      <c r="M661" s="7"/>
      <c r="N661" s="7"/>
      <c r="O661" s="7"/>
    </row>
    <row r="662" spans="10:15">
      <c r="J662" s="7"/>
      <c r="K662" s="7"/>
      <c r="L662" s="7"/>
      <c r="M662" s="7"/>
      <c r="N662" s="7"/>
      <c r="O662" s="7"/>
    </row>
    <row r="663" spans="10:15">
      <c r="J663" s="7"/>
      <c r="K663" s="7"/>
      <c r="L663" s="7"/>
      <c r="M663" s="7"/>
      <c r="N663" s="7"/>
      <c r="O663" s="7"/>
    </row>
    <row r="664" spans="10:15">
      <c r="J664" s="7"/>
      <c r="K664" s="7"/>
      <c r="L664" s="7"/>
      <c r="M664" s="7"/>
      <c r="N664" s="7"/>
      <c r="O664" s="7"/>
    </row>
    <row r="665" spans="10:15">
      <c r="J665" s="7"/>
      <c r="K665" s="7"/>
      <c r="L665" s="7"/>
      <c r="M665" s="7"/>
      <c r="N665" s="7"/>
      <c r="O665" s="7"/>
    </row>
    <row r="666" spans="10:15">
      <c r="J666" s="7"/>
      <c r="K666" s="7"/>
      <c r="L666" s="7"/>
      <c r="M666" s="7"/>
      <c r="N666" s="7"/>
      <c r="O666" s="7"/>
    </row>
    <row r="667" spans="10:15">
      <c r="J667" s="7"/>
      <c r="K667" s="7"/>
      <c r="L667" s="7"/>
      <c r="M667" s="7"/>
      <c r="N667" s="7"/>
      <c r="O667" s="7"/>
    </row>
    <row r="668" spans="10:15">
      <c r="J668" s="7"/>
      <c r="K668" s="7"/>
      <c r="L668" s="7"/>
      <c r="M668" s="7"/>
      <c r="N668" s="7"/>
      <c r="O668" s="7"/>
    </row>
    <row r="669" spans="10:15">
      <c r="J669" s="7"/>
      <c r="K669" s="7"/>
      <c r="L669" s="7"/>
      <c r="M669" s="7"/>
      <c r="N669" s="7"/>
      <c r="O669" s="7"/>
    </row>
    <row r="670" spans="10:15">
      <c r="J670" s="7"/>
      <c r="K670" s="7"/>
      <c r="L670" s="7"/>
      <c r="M670" s="7"/>
      <c r="N670" s="7"/>
      <c r="O670" s="7"/>
    </row>
    <row r="671" spans="10:15">
      <c r="J671" s="7"/>
      <c r="K671" s="7"/>
      <c r="L671" s="7"/>
      <c r="M671" s="7"/>
      <c r="N671" s="7"/>
      <c r="O671" s="7"/>
    </row>
    <row r="672" spans="10:15">
      <c r="J672" s="7"/>
      <c r="K672" s="7"/>
      <c r="L672" s="7"/>
      <c r="M672" s="7"/>
      <c r="N672" s="7"/>
      <c r="O672" s="7"/>
    </row>
    <row r="673" spans="10:15">
      <c r="J673" s="7"/>
      <c r="K673" s="7"/>
      <c r="L673" s="7"/>
      <c r="M673" s="7"/>
      <c r="N673" s="7"/>
      <c r="O673" s="7"/>
    </row>
    <row r="674" spans="10:15">
      <c r="J674" s="7"/>
      <c r="K674" s="7"/>
      <c r="L674" s="7"/>
      <c r="M674" s="7"/>
      <c r="N674" s="7"/>
      <c r="O674" s="7"/>
    </row>
    <row r="675" spans="10:15">
      <c r="J675" s="7"/>
      <c r="K675" s="7"/>
      <c r="L675" s="7"/>
      <c r="M675" s="7"/>
      <c r="N675" s="7"/>
      <c r="O675" s="7"/>
    </row>
    <row r="676" spans="10:15">
      <c r="J676" s="7"/>
      <c r="K676" s="7"/>
      <c r="L676" s="7"/>
      <c r="M676" s="7"/>
      <c r="N676" s="7"/>
      <c r="O676" s="7"/>
    </row>
    <row r="677" spans="10:15">
      <c r="J677" s="7"/>
      <c r="K677" s="7"/>
      <c r="L677" s="7"/>
      <c r="M677" s="7"/>
      <c r="N677" s="7"/>
      <c r="O677" s="7"/>
    </row>
    <row r="678" spans="10:15">
      <c r="J678" s="7"/>
      <c r="K678" s="7"/>
      <c r="L678" s="7"/>
      <c r="M678" s="7"/>
      <c r="N678" s="7"/>
      <c r="O678" s="7"/>
    </row>
    <row r="679" spans="10:15">
      <c r="J679" s="7"/>
      <c r="K679" s="7"/>
      <c r="L679" s="7"/>
      <c r="M679" s="7"/>
      <c r="N679" s="7"/>
      <c r="O679" s="7"/>
    </row>
    <row r="680" spans="10:15">
      <c r="J680" s="7"/>
      <c r="K680" s="7"/>
      <c r="L680" s="7"/>
      <c r="M680" s="7"/>
      <c r="N680" s="7"/>
      <c r="O680" s="7"/>
    </row>
    <row r="681" spans="10:15">
      <c r="J681" s="7"/>
      <c r="K681" s="7"/>
      <c r="L681" s="7"/>
      <c r="M681" s="7"/>
      <c r="N681" s="7"/>
      <c r="O681" s="7"/>
    </row>
    <row r="682" spans="10:15">
      <c r="J682" s="7"/>
      <c r="K682" s="7"/>
      <c r="L682" s="7"/>
      <c r="M682" s="7"/>
      <c r="N682" s="7"/>
      <c r="O682" s="7"/>
    </row>
    <row r="683" spans="10:15">
      <c r="J683" s="7"/>
      <c r="K683" s="7"/>
      <c r="L683" s="7"/>
      <c r="M683" s="7"/>
      <c r="N683" s="7"/>
      <c r="O683" s="7"/>
    </row>
    <row r="684" spans="10:15">
      <c r="J684" s="7"/>
      <c r="K684" s="7"/>
      <c r="L684" s="7"/>
      <c r="M684" s="7"/>
      <c r="N684" s="7"/>
      <c r="O684" s="7"/>
    </row>
    <row r="685" spans="10:15">
      <c r="J685" s="7"/>
      <c r="K685" s="7"/>
      <c r="L685" s="7"/>
      <c r="M685" s="7"/>
      <c r="N685" s="7"/>
      <c r="O685" s="7"/>
    </row>
    <row r="686" spans="10:15">
      <c r="J686" s="7"/>
      <c r="K686" s="7"/>
      <c r="L686" s="7"/>
      <c r="M686" s="7"/>
      <c r="N686" s="7"/>
      <c r="O686" s="7"/>
    </row>
    <row r="687" spans="10:15">
      <c r="J687" s="7"/>
      <c r="K687" s="7"/>
      <c r="L687" s="7"/>
      <c r="M687" s="7"/>
      <c r="N687" s="7"/>
      <c r="O687" s="7"/>
    </row>
    <row r="688" spans="10:15">
      <c r="J688" s="7"/>
      <c r="K688" s="7"/>
      <c r="L688" s="7"/>
      <c r="M688" s="7"/>
      <c r="N688" s="7"/>
      <c r="O688" s="7"/>
    </row>
    <row r="689" spans="10:15">
      <c r="J689" s="7"/>
      <c r="K689" s="7"/>
      <c r="L689" s="7"/>
      <c r="M689" s="7"/>
      <c r="N689" s="7"/>
      <c r="O689" s="7"/>
    </row>
    <row r="690" spans="10:15">
      <c r="J690" s="7"/>
      <c r="K690" s="7"/>
      <c r="L690" s="7"/>
      <c r="M690" s="7"/>
      <c r="N690" s="7"/>
      <c r="O690" s="7"/>
    </row>
    <row r="691" spans="10:15">
      <c r="J691" s="7"/>
      <c r="K691" s="7"/>
      <c r="L691" s="7"/>
      <c r="M691" s="7"/>
      <c r="N691" s="7"/>
      <c r="O691" s="7"/>
    </row>
    <row r="692" spans="10:15">
      <c r="J692" s="7"/>
      <c r="K692" s="7"/>
      <c r="L692" s="7"/>
      <c r="M692" s="7"/>
      <c r="N692" s="7"/>
      <c r="O692" s="7"/>
    </row>
    <row r="693" spans="10:15">
      <c r="J693" s="7"/>
      <c r="K693" s="7"/>
      <c r="L693" s="7"/>
      <c r="M693" s="7"/>
      <c r="N693" s="7"/>
      <c r="O693" s="7"/>
    </row>
    <row r="694" spans="10:15">
      <c r="J694" s="7"/>
      <c r="K694" s="7"/>
      <c r="L694" s="7"/>
      <c r="M694" s="7"/>
      <c r="N694" s="7"/>
      <c r="O694" s="7"/>
    </row>
    <row r="695" spans="10:15">
      <c r="J695" s="7"/>
      <c r="K695" s="7"/>
      <c r="L695" s="7"/>
      <c r="M695" s="7"/>
      <c r="N695" s="7"/>
      <c r="O695" s="7"/>
    </row>
    <row r="696" spans="10:15">
      <c r="J696" s="7"/>
      <c r="K696" s="7"/>
      <c r="L696" s="7"/>
      <c r="M696" s="7"/>
      <c r="N696" s="7"/>
      <c r="O696" s="7"/>
    </row>
    <row r="697" spans="10:15">
      <c r="J697" s="7"/>
      <c r="K697" s="7"/>
      <c r="L697" s="7"/>
      <c r="M697" s="7"/>
      <c r="N697" s="7"/>
      <c r="O697" s="7"/>
    </row>
    <row r="698" spans="10:15">
      <c r="J698" s="7"/>
      <c r="K698" s="7"/>
      <c r="L698" s="7"/>
      <c r="M698" s="7"/>
      <c r="N698" s="7"/>
      <c r="O698" s="7"/>
    </row>
    <row r="699" spans="10:15">
      <c r="J699" s="7"/>
      <c r="K699" s="7"/>
      <c r="L699" s="7"/>
      <c r="M699" s="7"/>
      <c r="N699" s="7"/>
      <c r="O699" s="7"/>
    </row>
    <row r="700" spans="10:15">
      <c r="J700" s="7"/>
      <c r="K700" s="7"/>
      <c r="L700" s="7"/>
      <c r="M700" s="7"/>
      <c r="N700" s="7"/>
      <c r="O700" s="7"/>
    </row>
    <row r="701" spans="10:15">
      <c r="J701" s="7"/>
      <c r="K701" s="7"/>
      <c r="L701" s="7"/>
      <c r="M701" s="7"/>
      <c r="N701" s="7"/>
      <c r="O701" s="7"/>
    </row>
    <row r="702" spans="10:15">
      <c r="J702" s="7"/>
      <c r="K702" s="7"/>
      <c r="L702" s="7"/>
      <c r="M702" s="7"/>
      <c r="N702" s="7"/>
      <c r="O702" s="7"/>
    </row>
    <row r="703" spans="10:15">
      <c r="J703" s="7"/>
      <c r="K703" s="7"/>
      <c r="L703" s="7"/>
      <c r="M703" s="7"/>
      <c r="N703" s="7"/>
      <c r="O703" s="7"/>
    </row>
    <row r="704" spans="10:15">
      <c r="J704" s="7"/>
      <c r="K704" s="7"/>
      <c r="L704" s="7"/>
      <c r="M704" s="7"/>
      <c r="N704" s="7"/>
      <c r="O704" s="7"/>
    </row>
    <row r="705" spans="10:15">
      <c r="J705" s="7"/>
      <c r="K705" s="7"/>
      <c r="L705" s="7"/>
      <c r="M705" s="7"/>
      <c r="N705" s="7"/>
      <c r="O705" s="7"/>
    </row>
    <row r="706" spans="10:15">
      <c r="J706" s="7"/>
      <c r="K706" s="7"/>
      <c r="L706" s="7"/>
      <c r="M706" s="7"/>
      <c r="N706" s="7"/>
      <c r="O706" s="7"/>
    </row>
    <row r="707" spans="10:15">
      <c r="J707" s="7"/>
      <c r="K707" s="7"/>
      <c r="L707" s="7"/>
      <c r="M707" s="7"/>
      <c r="N707" s="7"/>
      <c r="O707" s="7"/>
    </row>
    <row r="708" spans="10:15">
      <c r="J708" s="7"/>
      <c r="K708" s="7"/>
      <c r="L708" s="7"/>
      <c r="M708" s="7"/>
      <c r="N708" s="7"/>
      <c r="O708" s="7"/>
    </row>
    <row r="709" spans="10:15">
      <c r="J709" s="7"/>
      <c r="K709" s="7"/>
      <c r="L709" s="7"/>
      <c r="M709" s="7"/>
      <c r="N709" s="7"/>
      <c r="O709" s="7"/>
    </row>
    <row r="710" spans="10:15">
      <c r="J710" s="7"/>
      <c r="K710" s="7"/>
      <c r="L710" s="7"/>
      <c r="M710" s="7"/>
      <c r="N710" s="7"/>
      <c r="O710" s="7"/>
    </row>
    <row r="711" spans="10:15">
      <c r="J711" s="7"/>
      <c r="K711" s="7"/>
      <c r="L711" s="7"/>
      <c r="M711" s="7"/>
      <c r="N711" s="7"/>
      <c r="O711" s="7"/>
    </row>
    <row r="712" spans="10:15">
      <c r="J712" s="7"/>
      <c r="K712" s="7"/>
      <c r="L712" s="7"/>
      <c r="M712" s="7"/>
      <c r="N712" s="7"/>
      <c r="O712" s="7"/>
    </row>
    <row r="713" spans="10:15">
      <c r="J713" s="7"/>
      <c r="K713" s="7"/>
      <c r="L713" s="7"/>
      <c r="M713" s="7"/>
      <c r="N713" s="7"/>
      <c r="O713" s="7"/>
    </row>
    <row r="714" spans="10:15">
      <c r="J714" s="7"/>
      <c r="K714" s="7"/>
      <c r="L714" s="7"/>
      <c r="M714" s="7"/>
      <c r="N714" s="7"/>
      <c r="O714" s="7"/>
    </row>
    <row r="715" spans="10:15">
      <c r="J715" s="7"/>
      <c r="K715" s="7"/>
      <c r="L715" s="7"/>
      <c r="M715" s="7"/>
      <c r="N715" s="7"/>
      <c r="O715" s="7"/>
    </row>
    <row r="716" spans="10:15">
      <c r="J716" s="7"/>
      <c r="K716" s="7"/>
      <c r="L716" s="7"/>
      <c r="M716" s="7"/>
      <c r="N716" s="7"/>
      <c r="O716" s="7"/>
    </row>
    <row r="717" spans="10:15">
      <c r="J717" s="7"/>
      <c r="K717" s="7"/>
      <c r="L717" s="7"/>
      <c r="M717" s="7"/>
      <c r="N717" s="7"/>
      <c r="O717" s="7"/>
    </row>
    <row r="718" spans="10:15">
      <c r="J718" s="7"/>
      <c r="K718" s="7"/>
      <c r="L718" s="7"/>
      <c r="M718" s="7"/>
      <c r="N718" s="7"/>
      <c r="O718" s="7"/>
    </row>
    <row r="719" spans="10:15">
      <c r="J719" s="7"/>
      <c r="K719" s="7"/>
      <c r="L719" s="7"/>
      <c r="M719" s="7"/>
      <c r="N719" s="7"/>
      <c r="O719" s="7"/>
    </row>
    <row r="720" spans="10:15">
      <c r="J720" s="7"/>
      <c r="K720" s="7"/>
      <c r="L720" s="7"/>
      <c r="M720" s="7"/>
      <c r="N720" s="7"/>
      <c r="O720" s="7"/>
    </row>
    <row r="721" spans="10:15">
      <c r="J721" s="7"/>
      <c r="K721" s="7"/>
      <c r="L721" s="7"/>
      <c r="M721" s="7"/>
      <c r="N721" s="7"/>
      <c r="O721" s="7"/>
    </row>
    <row r="722" spans="10:15">
      <c r="J722" s="7"/>
      <c r="K722" s="7"/>
      <c r="L722" s="7"/>
      <c r="M722" s="7"/>
      <c r="N722" s="7"/>
      <c r="O722" s="7"/>
    </row>
    <row r="723" spans="10:15">
      <c r="J723" s="7"/>
      <c r="K723" s="7"/>
      <c r="L723" s="7"/>
      <c r="M723" s="7"/>
      <c r="N723" s="7"/>
      <c r="O723" s="7"/>
    </row>
    <row r="724" spans="10:15">
      <c r="J724" s="7"/>
      <c r="K724" s="7"/>
      <c r="L724" s="7"/>
      <c r="M724" s="7"/>
      <c r="N724" s="7"/>
      <c r="O724" s="7"/>
    </row>
    <row r="725" spans="10:15">
      <c r="J725" s="7"/>
      <c r="K725" s="7"/>
      <c r="L725" s="7"/>
      <c r="M725" s="7"/>
      <c r="N725" s="7"/>
      <c r="O725" s="7"/>
    </row>
    <row r="726" spans="10:15">
      <c r="J726" s="7"/>
      <c r="K726" s="7"/>
      <c r="L726" s="7"/>
      <c r="M726" s="7"/>
      <c r="N726" s="7"/>
      <c r="O726" s="7"/>
    </row>
    <row r="727" spans="10:15">
      <c r="J727" s="7"/>
      <c r="K727" s="7"/>
      <c r="L727" s="7"/>
      <c r="M727" s="7"/>
      <c r="N727" s="7"/>
      <c r="O727" s="7"/>
    </row>
    <row r="728" spans="10:15">
      <c r="J728" s="7"/>
      <c r="K728" s="7"/>
      <c r="L728" s="7"/>
      <c r="M728" s="7"/>
      <c r="N728" s="7"/>
      <c r="O728" s="7"/>
    </row>
    <row r="729" spans="10:15">
      <c r="J729" s="7"/>
      <c r="K729" s="7"/>
      <c r="L729" s="7"/>
      <c r="M729" s="7"/>
      <c r="N729" s="7"/>
      <c r="O729" s="7"/>
    </row>
    <row r="730" spans="10:15">
      <c r="J730" s="7"/>
      <c r="K730" s="7"/>
      <c r="L730" s="7"/>
      <c r="M730" s="7"/>
      <c r="N730" s="7"/>
      <c r="O730" s="7"/>
    </row>
    <row r="731" spans="10:15">
      <c r="J731" s="7"/>
      <c r="K731" s="7"/>
      <c r="L731" s="7"/>
      <c r="M731" s="7"/>
      <c r="N731" s="7"/>
      <c r="O731" s="7"/>
    </row>
    <row r="732" spans="10:15">
      <c r="J732" s="7"/>
      <c r="K732" s="7"/>
      <c r="L732" s="7"/>
      <c r="M732" s="7"/>
      <c r="N732" s="7"/>
      <c r="O732" s="7"/>
    </row>
    <row r="733" spans="10:15">
      <c r="J733" s="7"/>
      <c r="K733" s="7"/>
      <c r="L733" s="7"/>
      <c r="M733" s="7"/>
      <c r="N733" s="7"/>
      <c r="O733" s="7"/>
    </row>
    <row r="734" spans="10:15">
      <c r="J734" s="7"/>
      <c r="K734" s="7"/>
      <c r="L734" s="7"/>
      <c r="M734" s="7"/>
      <c r="N734" s="7"/>
      <c r="O734" s="7"/>
    </row>
    <row r="735" spans="10:15">
      <c r="J735" s="7"/>
      <c r="K735" s="7"/>
      <c r="L735" s="7"/>
      <c r="M735" s="7"/>
      <c r="N735" s="7"/>
      <c r="O735" s="7"/>
    </row>
    <row r="736" spans="10:15">
      <c r="J736" s="7"/>
      <c r="K736" s="7"/>
      <c r="L736" s="7"/>
      <c r="M736" s="7"/>
      <c r="N736" s="7"/>
      <c r="O736" s="7"/>
    </row>
    <row r="737" spans="10:15">
      <c r="J737" s="7"/>
      <c r="K737" s="7"/>
      <c r="L737" s="7"/>
      <c r="M737" s="7"/>
      <c r="N737" s="7"/>
      <c r="O737" s="7"/>
    </row>
    <row r="738" spans="10:15">
      <c r="J738" s="7"/>
      <c r="K738" s="7"/>
      <c r="L738" s="7"/>
      <c r="M738" s="7"/>
      <c r="N738" s="7"/>
      <c r="O738" s="7"/>
    </row>
    <row r="739" spans="10:15">
      <c r="J739" s="7"/>
      <c r="K739" s="7"/>
      <c r="L739" s="7"/>
      <c r="M739" s="7"/>
      <c r="N739" s="7"/>
      <c r="O739" s="7"/>
    </row>
    <row r="740" spans="10:15">
      <c r="J740" s="7"/>
      <c r="K740" s="7"/>
      <c r="L740" s="7"/>
      <c r="M740" s="7"/>
      <c r="N740" s="7"/>
      <c r="O740" s="7"/>
    </row>
    <row r="741" spans="10:15">
      <c r="J741" s="7"/>
      <c r="K741" s="7"/>
      <c r="L741" s="7"/>
      <c r="M741" s="7"/>
      <c r="N741" s="7"/>
      <c r="O741" s="7"/>
    </row>
    <row r="742" spans="10:15">
      <c r="J742" s="7"/>
      <c r="K742" s="7"/>
      <c r="L742" s="7"/>
      <c r="M742" s="7"/>
      <c r="N742" s="7"/>
      <c r="O742" s="7"/>
    </row>
    <row r="743" spans="10:15">
      <c r="J743" s="7"/>
      <c r="K743" s="7"/>
      <c r="L743" s="7"/>
      <c r="M743" s="7"/>
      <c r="N743" s="7"/>
      <c r="O743" s="7"/>
    </row>
    <row r="744" spans="10:15">
      <c r="J744" s="7"/>
      <c r="K744" s="7"/>
      <c r="L744" s="7"/>
      <c r="M744" s="7"/>
      <c r="N744" s="7"/>
      <c r="O744" s="7"/>
    </row>
    <row r="745" spans="10:15">
      <c r="J745" s="7"/>
      <c r="K745" s="7"/>
      <c r="L745" s="7"/>
      <c r="M745" s="7"/>
      <c r="N745" s="7"/>
      <c r="O745" s="7"/>
    </row>
    <row r="746" spans="10:15">
      <c r="J746" s="7"/>
      <c r="K746" s="7"/>
      <c r="L746" s="7"/>
      <c r="M746" s="7"/>
      <c r="N746" s="7"/>
      <c r="O746" s="7"/>
    </row>
    <row r="747" spans="10:15">
      <c r="J747" s="7"/>
      <c r="K747" s="7"/>
      <c r="L747" s="7"/>
      <c r="M747" s="7"/>
      <c r="N747" s="7"/>
      <c r="O747" s="7"/>
    </row>
    <row r="748" spans="10:15">
      <c r="J748" s="7"/>
      <c r="K748" s="7"/>
      <c r="L748" s="7"/>
      <c r="M748" s="7"/>
      <c r="N748" s="7"/>
      <c r="O748" s="7"/>
    </row>
    <row r="749" spans="10:15">
      <c r="J749" s="7"/>
      <c r="K749" s="7"/>
      <c r="L749" s="7"/>
      <c r="M749" s="7"/>
      <c r="N749" s="7"/>
      <c r="O749" s="7"/>
    </row>
    <row r="750" spans="10:15">
      <c r="J750" s="7"/>
      <c r="K750" s="7"/>
      <c r="L750" s="7"/>
      <c r="M750" s="7"/>
      <c r="N750" s="7"/>
      <c r="O750" s="7"/>
    </row>
    <row r="751" spans="10:15">
      <c r="J751" s="7"/>
      <c r="K751" s="7"/>
      <c r="L751" s="7"/>
      <c r="M751" s="7"/>
      <c r="N751" s="7"/>
      <c r="O751" s="7"/>
    </row>
    <row r="752" spans="10:15">
      <c r="J752" s="7"/>
      <c r="K752" s="7"/>
      <c r="L752" s="7"/>
      <c r="M752" s="7"/>
      <c r="N752" s="7"/>
      <c r="O752" s="7"/>
    </row>
    <row r="753" spans="10:15">
      <c r="J753" s="7"/>
      <c r="K753" s="7"/>
      <c r="L753" s="7"/>
      <c r="M753" s="7"/>
      <c r="N753" s="7"/>
      <c r="O753" s="7"/>
    </row>
    <row r="754" spans="10:15">
      <c r="J754" s="7"/>
      <c r="K754" s="7"/>
      <c r="L754" s="7"/>
      <c r="M754" s="7"/>
      <c r="N754" s="7"/>
      <c r="O754" s="7"/>
    </row>
    <row r="755" spans="10:15">
      <c r="J755" s="7"/>
      <c r="K755" s="7"/>
      <c r="L755" s="7"/>
      <c r="M755" s="7"/>
      <c r="N755" s="7"/>
      <c r="O755" s="7"/>
    </row>
    <row r="756" spans="10:15">
      <c r="J756" s="7"/>
      <c r="K756" s="7"/>
      <c r="L756" s="7"/>
      <c r="M756" s="7"/>
      <c r="N756" s="7"/>
      <c r="O756" s="7"/>
    </row>
    <row r="757" spans="10:15">
      <c r="J757" s="7"/>
      <c r="K757" s="7"/>
      <c r="L757" s="7"/>
      <c r="M757" s="7"/>
      <c r="N757" s="7"/>
      <c r="O757" s="7"/>
    </row>
    <row r="758" spans="10:15">
      <c r="J758" s="7"/>
      <c r="K758" s="7"/>
      <c r="L758" s="7"/>
      <c r="M758" s="7"/>
      <c r="N758" s="7"/>
      <c r="O758" s="7"/>
    </row>
    <row r="759" spans="10:15">
      <c r="J759" s="7"/>
      <c r="K759" s="7"/>
      <c r="L759" s="7"/>
      <c r="M759" s="7"/>
      <c r="N759" s="7"/>
      <c r="O759" s="7"/>
    </row>
    <row r="760" spans="10:15">
      <c r="J760" s="7"/>
      <c r="K760" s="7"/>
      <c r="L760" s="7"/>
      <c r="M760" s="7"/>
      <c r="N760" s="7"/>
      <c r="O760" s="7"/>
    </row>
    <row r="761" spans="10:15">
      <c r="J761" s="7"/>
      <c r="K761" s="7"/>
      <c r="L761" s="7"/>
      <c r="M761" s="7"/>
      <c r="N761" s="7"/>
      <c r="O761" s="7"/>
    </row>
    <row r="762" spans="10:15">
      <c r="J762" s="7"/>
      <c r="K762" s="7"/>
      <c r="L762" s="7"/>
      <c r="M762" s="7"/>
      <c r="N762" s="7"/>
      <c r="O762" s="7"/>
    </row>
    <row r="763" spans="10:15">
      <c r="J763" s="7"/>
      <c r="K763" s="7"/>
      <c r="L763" s="7"/>
      <c r="M763" s="7"/>
      <c r="N763" s="7"/>
      <c r="O763" s="7"/>
    </row>
    <row r="764" spans="10:15">
      <c r="J764" s="7"/>
      <c r="K764" s="7"/>
      <c r="L764" s="7"/>
      <c r="M764" s="7"/>
      <c r="N764" s="7"/>
      <c r="O764" s="7"/>
    </row>
    <row r="765" spans="10:15">
      <c r="J765" s="7"/>
      <c r="K765" s="7"/>
      <c r="L765" s="7"/>
      <c r="M765" s="7"/>
      <c r="N765" s="7"/>
      <c r="O765" s="7"/>
    </row>
    <row r="766" spans="10:15">
      <c r="J766" s="7"/>
      <c r="K766" s="7"/>
      <c r="L766" s="7"/>
      <c r="M766" s="7"/>
      <c r="N766" s="7"/>
      <c r="O766" s="7"/>
    </row>
    <row r="767" spans="10:15">
      <c r="J767" s="7"/>
      <c r="K767" s="7"/>
      <c r="L767" s="7"/>
      <c r="M767" s="7"/>
      <c r="N767" s="7"/>
      <c r="O767" s="7"/>
    </row>
    <row r="768" spans="10:15">
      <c r="J768" s="7"/>
      <c r="K768" s="7"/>
      <c r="L768" s="7"/>
      <c r="M768" s="7"/>
      <c r="N768" s="7"/>
      <c r="O768" s="7"/>
    </row>
    <row r="769" spans="10:15">
      <c r="J769" s="7"/>
      <c r="K769" s="7"/>
      <c r="L769" s="7"/>
      <c r="M769" s="7"/>
      <c r="N769" s="7"/>
      <c r="O769" s="7"/>
    </row>
    <row r="770" spans="10:15">
      <c r="J770" s="7"/>
      <c r="K770" s="7"/>
      <c r="L770" s="7"/>
      <c r="M770" s="7"/>
      <c r="N770" s="7"/>
      <c r="O770" s="7"/>
    </row>
    <row r="771" spans="10:15">
      <c r="J771" s="7"/>
      <c r="K771" s="7"/>
      <c r="L771" s="7"/>
      <c r="M771" s="7"/>
      <c r="N771" s="7"/>
      <c r="O771" s="7"/>
    </row>
    <row r="772" spans="10:15">
      <c r="J772" s="7"/>
      <c r="K772" s="7"/>
      <c r="L772" s="7"/>
      <c r="M772" s="7"/>
      <c r="N772" s="7"/>
      <c r="O772" s="7"/>
    </row>
    <row r="773" spans="10:15">
      <c r="J773" s="7"/>
      <c r="K773" s="7"/>
      <c r="L773" s="7"/>
      <c r="M773" s="7"/>
      <c r="N773" s="7"/>
      <c r="O773" s="7"/>
    </row>
    <row r="774" spans="10:15">
      <c r="J774" s="7"/>
      <c r="K774" s="7"/>
      <c r="L774" s="7"/>
      <c r="M774" s="7"/>
      <c r="N774" s="7"/>
      <c r="O774" s="7"/>
    </row>
    <row r="775" spans="10:15">
      <c r="J775" s="7"/>
      <c r="K775" s="7"/>
      <c r="L775" s="7"/>
      <c r="M775" s="7"/>
      <c r="N775" s="7"/>
      <c r="O775" s="7"/>
    </row>
    <row r="776" spans="10:15">
      <c r="J776" s="7"/>
      <c r="K776" s="7"/>
      <c r="L776" s="7"/>
      <c r="M776" s="7"/>
      <c r="N776" s="7"/>
      <c r="O776" s="7"/>
    </row>
    <row r="777" spans="10:15">
      <c r="J777" s="7"/>
      <c r="K777" s="7"/>
      <c r="L777" s="7"/>
      <c r="M777" s="7"/>
      <c r="N777" s="7"/>
      <c r="O777" s="7"/>
    </row>
    <row r="778" spans="10:15">
      <c r="J778" s="7"/>
      <c r="K778" s="7"/>
      <c r="L778" s="7"/>
      <c r="M778" s="7"/>
      <c r="N778" s="7"/>
      <c r="O778" s="7"/>
    </row>
    <row r="779" spans="10:15">
      <c r="J779" s="7"/>
      <c r="K779" s="7"/>
      <c r="L779" s="7"/>
      <c r="M779" s="7"/>
      <c r="N779" s="7"/>
      <c r="O779" s="7"/>
    </row>
    <row r="780" spans="10:15">
      <c r="J780" s="7"/>
      <c r="K780" s="7"/>
      <c r="L780" s="7"/>
      <c r="M780" s="7"/>
      <c r="N780" s="7"/>
      <c r="O780" s="7"/>
    </row>
    <row r="781" spans="10:15">
      <c r="J781" s="7"/>
      <c r="K781" s="7"/>
      <c r="L781" s="7"/>
      <c r="M781" s="7"/>
      <c r="N781" s="7"/>
      <c r="O781" s="7"/>
    </row>
    <row r="782" spans="10:15">
      <c r="J782" s="7"/>
      <c r="K782" s="7"/>
      <c r="L782" s="7"/>
      <c r="M782" s="7"/>
      <c r="N782" s="7"/>
      <c r="O782" s="7"/>
    </row>
    <row r="783" spans="10:15">
      <c r="J783" s="7"/>
      <c r="K783" s="7"/>
      <c r="L783" s="7"/>
      <c r="M783" s="7"/>
      <c r="N783" s="7"/>
      <c r="O783" s="7"/>
    </row>
    <row r="784" spans="10:15">
      <c r="J784" s="7"/>
      <c r="K784" s="7"/>
      <c r="L784" s="7"/>
      <c r="M784" s="7"/>
      <c r="N784" s="7"/>
      <c r="O784" s="7"/>
    </row>
    <row r="785" spans="10:15">
      <c r="J785" s="7"/>
      <c r="K785" s="7"/>
      <c r="L785" s="7"/>
      <c r="M785" s="7"/>
      <c r="N785" s="7"/>
      <c r="O785" s="7"/>
    </row>
    <row r="786" spans="10:15">
      <c r="J786" s="7"/>
      <c r="K786" s="7"/>
      <c r="L786" s="7"/>
      <c r="M786" s="7"/>
      <c r="N786" s="7"/>
      <c r="O786" s="7"/>
    </row>
    <row r="787" spans="10:15">
      <c r="J787" s="7"/>
      <c r="K787" s="7"/>
      <c r="L787" s="7"/>
      <c r="M787" s="7"/>
      <c r="N787" s="7"/>
      <c r="O787" s="7"/>
    </row>
    <row r="788" spans="10:15">
      <c r="J788" s="7"/>
      <c r="K788" s="7"/>
      <c r="L788" s="7"/>
      <c r="M788" s="7"/>
      <c r="N788" s="7"/>
      <c r="O788" s="7"/>
    </row>
    <row r="789" spans="10:15">
      <c r="J789" s="7"/>
      <c r="K789" s="7"/>
      <c r="L789" s="7"/>
      <c r="M789" s="7"/>
      <c r="N789" s="7"/>
      <c r="O789" s="7"/>
    </row>
    <row r="790" spans="10:15">
      <c r="J790" s="7"/>
      <c r="K790" s="7"/>
      <c r="L790" s="7"/>
      <c r="M790" s="7"/>
      <c r="N790" s="7"/>
      <c r="O790" s="7"/>
    </row>
    <row r="791" spans="10:15">
      <c r="J791" s="7"/>
      <c r="K791" s="7"/>
      <c r="L791" s="7"/>
      <c r="M791" s="7"/>
      <c r="N791" s="7"/>
      <c r="O791" s="7"/>
    </row>
    <row r="792" spans="10:15">
      <c r="J792" s="7"/>
      <c r="K792" s="7"/>
      <c r="L792" s="7"/>
      <c r="M792" s="7"/>
      <c r="N792" s="7"/>
      <c r="O792" s="7"/>
    </row>
    <row r="793" spans="10:15">
      <c r="J793" s="7"/>
      <c r="K793" s="7"/>
      <c r="L793" s="7"/>
      <c r="M793" s="7"/>
      <c r="N793" s="7"/>
      <c r="O793" s="7"/>
    </row>
    <row r="794" spans="10:15">
      <c r="J794" s="7"/>
      <c r="K794" s="7"/>
      <c r="L794" s="7"/>
      <c r="M794" s="7"/>
      <c r="N794" s="7"/>
      <c r="O794" s="7"/>
    </row>
    <row r="795" spans="10:15">
      <c r="J795" s="7"/>
      <c r="K795" s="7"/>
      <c r="L795" s="7"/>
      <c r="M795" s="7"/>
      <c r="N795" s="7"/>
      <c r="O795" s="7"/>
    </row>
    <row r="796" spans="10:15">
      <c r="J796" s="7"/>
      <c r="K796" s="7"/>
      <c r="L796" s="7"/>
      <c r="M796" s="7"/>
      <c r="N796" s="7"/>
      <c r="O796" s="7"/>
    </row>
    <row r="797" spans="10:15">
      <c r="J797" s="7"/>
      <c r="K797" s="7"/>
      <c r="L797" s="7"/>
      <c r="M797" s="7"/>
      <c r="N797" s="7"/>
      <c r="O797" s="7"/>
    </row>
    <row r="798" spans="10:15">
      <c r="J798" s="7"/>
      <c r="K798" s="7"/>
      <c r="L798" s="7"/>
      <c r="M798" s="7"/>
      <c r="N798" s="7"/>
      <c r="O798" s="7"/>
    </row>
    <row r="799" spans="10:15">
      <c r="J799" s="7"/>
      <c r="K799" s="7"/>
      <c r="L799" s="7"/>
      <c r="M799" s="7"/>
      <c r="N799" s="7"/>
      <c r="O799" s="7"/>
    </row>
    <row r="800" spans="10:15">
      <c r="J800" s="7"/>
      <c r="K800" s="7"/>
      <c r="L800" s="7"/>
      <c r="M800" s="7"/>
      <c r="N800" s="7"/>
      <c r="O800" s="7"/>
    </row>
    <row r="801" spans="10:15">
      <c r="J801" s="7"/>
      <c r="K801" s="7"/>
      <c r="L801" s="7"/>
      <c r="M801" s="7"/>
      <c r="N801" s="7"/>
      <c r="O801" s="7"/>
    </row>
    <row r="802" spans="10:15">
      <c r="J802" s="7"/>
      <c r="K802" s="7"/>
      <c r="L802" s="7"/>
      <c r="M802" s="7"/>
      <c r="N802" s="7"/>
      <c r="O802" s="7"/>
    </row>
    <row r="803" spans="10:15">
      <c r="J803" s="7"/>
      <c r="K803" s="7"/>
      <c r="L803" s="7"/>
      <c r="M803" s="7"/>
      <c r="N803" s="7"/>
      <c r="O803" s="7"/>
    </row>
    <row r="804" spans="10:15">
      <c r="J804" s="7"/>
      <c r="K804" s="7"/>
      <c r="L804" s="7"/>
      <c r="M804" s="7"/>
      <c r="N804" s="7"/>
      <c r="O804" s="7"/>
    </row>
    <row r="805" spans="10:15">
      <c r="J805" s="7"/>
      <c r="K805" s="7"/>
      <c r="L805" s="7"/>
      <c r="M805" s="7"/>
      <c r="N805" s="7"/>
      <c r="O805" s="7"/>
    </row>
    <row r="806" spans="10:15">
      <c r="J806" s="7"/>
      <c r="K806" s="7"/>
      <c r="L806" s="7"/>
      <c r="M806" s="7"/>
      <c r="N806" s="7"/>
      <c r="O806" s="7"/>
    </row>
    <row r="807" spans="10:15">
      <c r="J807" s="7"/>
      <c r="K807" s="7"/>
      <c r="L807" s="7"/>
      <c r="M807" s="7"/>
      <c r="N807" s="7"/>
      <c r="O807" s="7"/>
    </row>
    <row r="808" spans="10:15">
      <c r="J808" s="7"/>
      <c r="K808" s="7"/>
      <c r="L808" s="7"/>
      <c r="M808" s="7"/>
      <c r="N808" s="7"/>
      <c r="O808" s="7"/>
    </row>
    <row r="809" spans="10:15">
      <c r="J809" s="7"/>
      <c r="K809" s="7"/>
      <c r="L809" s="7"/>
      <c r="M809" s="7"/>
      <c r="N809" s="7"/>
      <c r="O809" s="7"/>
    </row>
    <row r="810" spans="10:15">
      <c r="J810" s="7"/>
      <c r="K810" s="7"/>
      <c r="L810" s="7"/>
      <c r="M810" s="7"/>
      <c r="N810" s="7"/>
      <c r="O810" s="7"/>
    </row>
    <row r="811" spans="10:15">
      <c r="J811" s="7"/>
      <c r="K811" s="7"/>
      <c r="L811" s="7"/>
      <c r="M811" s="7"/>
      <c r="N811" s="7"/>
      <c r="O811" s="7"/>
    </row>
    <row r="812" spans="10:15">
      <c r="J812" s="7"/>
      <c r="K812" s="7"/>
      <c r="L812" s="7"/>
      <c r="M812" s="7"/>
      <c r="N812" s="7"/>
      <c r="O812" s="7"/>
    </row>
    <row r="813" spans="10:15">
      <c r="J813" s="7"/>
      <c r="K813" s="7"/>
      <c r="L813" s="7"/>
      <c r="M813" s="7"/>
      <c r="N813" s="7"/>
      <c r="O813" s="7"/>
    </row>
    <row r="814" spans="10:15">
      <c r="J814" s="7"/>
      <c r="K814" s="7"/>
      <c r="L814" s="7"/>
      <c r="M814" s="7"/>
      <c r="N814" s="7"/>
      <c r="O814" s="7"/>
    </row>
    <row r="815" spans="10:15">
      <c r="J815" s="7"/>
      <c r="K815" s="7"/>
      <c r="L815" s="7"/>
      <c r="M815" s="7"/>
      <c r="N815" s="7"/>
      <c r="O815" s="7"/>
    </row>
    <row r="816" spans="10:15">
      <c r="J816" s="7"/>
      <c r="K816" s="7"/>
      <c r="L816" s="7"/>
      <c r="M816" s="7"/>
      <c r="N816" s="7"/>
      <c r="O816" s="7"/>
    </row>
    <row r="817" spans="10:15">
      <c r="J817" s="7"/>
      <c r="K817" s="7"/>
      <c r="L817" s="7"/>
      <c r="M817" s="7"/>
      <c r="N817" s="7"/>
      <c r="O817" s="7"/>
    </row>
    <row r="818" spans="10:15">
      <c r="J818" s="7"/>
      <c r="K818" s="7"/>
      <c r="L818" s="7"/>
      <c r="M818" s="7"/>
      <c r="N818" s="7"/>
      <c r="O818" s="7"/>
    </row>
    <row r="819" spans="10:15">
      <c r="J819" s="7"/>
      <c r="K819" s="7"/>
      <c r="L819" s="7"/>
      <c r="M819" s="7"/>
      <c r="N819" s="7"/>
      <c r="O819" s="7"/>
    </row>
    <row r="820" spans="10:15">
      <c r="J820" s="7"/>
      <c r="K820" s="7"/>
      <c r="L820" s="7"/>
      <c r="M820" s="7"/>
      <c r="N820" s="7"/>
      <c r="O820" s="7"/>
    </row>
    <row r="821" spans="10:15">
      <c r="J821" s="7"/>
      <c r="K821" s="7"/>
      <c r="L821" s="7"/>
      <c r="M821" s="7"/>
      <c r="N821" s="7"/>
      <c r="O821" s="7"/>
    </row>
    <row r="822" spans="10:15">
      <c r="J822" s="7"/>
      <c r="K822" s="7"/>
      <c r="L822" s="7"/>
      <c r="M822" s="7"/>
      <c r="N822" s="7"/>
      <c r="O822" s="7"/>
    </row>
    <row r="823" spans="10:15">
      <c r="J823" s="7"/>
      <c r="K823" s="7"/>
      <c r="L823" s="7"/>
      <c r="M823" s="7"/>
      <c r="N823" s="7"/>
      <c r="O823" s="7"/>
    </row>
    <row r="824" spans="10:15">
      <c r="J824" s="7"/>
      <c r="K824" s="7"/>
      <c r="L824" s="7"/>
      <c r="M824" s="7"/>
      <c r="N824" s="7"/>
      <c r="O824" s="7"/>
    </row>
    <row r="825" spans="10:15">
      <c r="J825" s="7"/>
      <c r="K825" s="7"/>
      <c r="L825" s="7"/>
      <c r="M825" s="7"/>
      <c r="N825" s="7"/>
      <c r="O825" s="7"/>
    </row>
    <row r="826" spans="10:15">
      <c r="J826" s="7"/>
      <c r="K826" s="7"/>
      <c r="L826" s="7"/>
      <c r="M826" s="7"/>
      <c r="N826" s="7"/>
      <c r="O826" s="7"/>
    </row>
    <row r="827" spans="10:15">
      <c r="J827" s="7"/>
      <c r="K827" s="7"/>
      <c r="L827" s="7"/>
      <c r="M827" s="7"/>
      <c r="N827" s="7"/>
      <c r="O827" s="7"/>
    </row>
    <row r="828" spans="10:15">
      <c r="J828" s="7"/>
      <c r="K828" s="7"/>
      <c r="L828" s="7"/>
      <c r="M828" s="7"/>
      <c r="N828" s="7"/>
      <c r="O828" s="7"/>
    </row>
    <row r="829" spans="10:15">
      <c r="J829" s="7"/>
      <c r="K829" s="7"/>
      <c r="L829" s="7"/>
      <c r="M829" s="7"/>
      <c r="N829" s="7"/>
      <c r="O829" s="7"/>
    </row>
    <row r="830" spans="10:15">
      <c r="J830" s="7"/>
      <c r="K830" s="7"/>
      <c r="L830" s="7"/>
      <c r="M830" s="7"/>
      <c r="N830" s="7"/>
      <c r="O830" s="7"/>
    </row>
    <row r="831" spans="10:15">
      <c r="J831" s="7"/>
      <c r="K831" s="7"/>
      <c r="L831" s="7"/>
      <c r="M831" s="7"/>
      <c r="N831" s="7"/>
      <c r="O831" s="7"/>
    </row>
    <row r="832" spans="10:15">
      <c r="J832" s="7"/>
      <c r="K832" s="7"/>
      <c r="L832" s="7"/>
      <c r="M832" s="7"/>
      <c r="N832" s="7"/>
      <c r="O832" s="7"/>
    </row>
    <row r="833" spans="10:15">
      <c r="J833" s="7"/>
      <c r="K833" s="7"/>
      <c r="L833" s="7"/>
      <c r="M833" s="7"/>
      <c r="N833" s="7"/>
      <c r="O833" s="7"/>
    </row>
    <row r="834" spans="10:15">
      <c r="J834" s="7"/>
      <c r="K834" s="7"/>
      <c r="L834" s="7"/>
      <c r="M834" s="7"/>
      <c r="N834" s="7"/>
      <c r="O834" s="7"/>
    </row>
    <row r="835" spans="10:15">
      <c r="J835" s="7"/>
      <c r="K835" s="7"/>
      <c r="L835" s="7"/>
      <c r="M835" s="7"/>
      <c r="N835" s="7"/>
      <c r="O835" s="7"/>
    </row>
    <row r="836" spans="10:15">
      <c r="J836" s="7"/>
      <c r="K836" s="7"/>
      <c r="L836" s="7"/>
      <c r="M836" s="7"/>
      <c r="N836" s="7"/>
      <c r="O836" s="7"/>
    </row>
    <row r="837" spans="10:15">
      <c r="J837" s="7"/>
      <c r="K837" s="7"/>
      <c r="L837" s="7"/>
      <c r="M837" s="7"/>
      <c r="N837" s="7"/>
      <c r="O837" s="7"/>
    </row>
    <row r="838" spans="10:15">
      <c r="J838" s="7"/>
      <c r="K838" s="7"/>
      <c r="L838" s="7"/>
      <c r="M838" s="7"/>
      <c r="N838" s="7"/>
      <c r="O838" s="7"/>
    </row>
    <row r="839" spans="10:15">
      <c r="J839" s="7"/>
      <c r="K839" s="7"/>
      <c r="L839" s="7"/>
      <c r="M839" s="7"/>
      <c r="N839" s="7"/>
      <c r="O839" s="7"/>
    </row>
    <row r="840" spans="10:15">
      <c r="J840" s="7"/>
      <c r="K840" s="7"/>
      <c r="L840" s="7"/>
      <c r="M840" s="7"/>
      <c r="N840" s="7"/>
      <c r="O840" s="7"/>
    </row>
    <row r="841" spans="10:15">
      <c r="J841" s="7"/>
      <c r="K841" s="7"/>
      <c r="L841" s="7"/>
      <c r="M841" s="7"/>
      <c r="N841" s="7"/>
      <c r="O841" s="7"/>
    </row>
    <row r="842" spans="10:15">
      <c r="J842" s="7"/>
      <c r="K842" s="7"/>
      <c r="L842" s="7"/>
      <c r="M842" s="7"/>
      <c r="N842" s="7"/>
      <c r="O842" s="7"/>
    </row>
    <row r="843" spans="10:15">
      <c r="J843" s="7"/>
      <c r="K843" s="7"/>
      <c r="L843" s="7"/>
      <c r="M843" s="7"/>
      <c r="N843" s="7"/>
      <c r="O843" s="7"/>
    </row>
    <row r="844" spans="10:15">
      <c r="J844" s="7"/>
      <c r="K844" s="7"/>
      <c r="L844" s="7"/>
      <c r="M844" s="7"/>
      <c r="N844" s="7"/>
      <c r="O844" s="7"/>
    </row>
    <row r="845" spans="10:15">
      <c r="J845" s="7"/>
      <c r="K845" s="7"/>
      <c r="L845" s="7"/>
      <c r="M845" s="7"/>
      <c r="N845" s="7"/>
      <c r="O845" s="7"/>
    </row>
    <row r="846" spans="10:15">
      <c r="J846" s="7"/>
      <c r="K846" s="7"/>
      <c r="L846" s="7"/>
      <c r="M846" s="7"/>
      <c r="N846" s="7"/>
      <c r="O846" s="7"/>
    </row>
    <row r="847" spans="10:15">
      <c r="J847" s="7"/>
      <c r="K847" s="7"/>
      <c r="L847" s="7"/>
      <c r="M847" s="7"/>
      <c r="N847" s="7"/>
      <c r="O847" s="7"/>
    </row>
    <row r="848" spans="10:15">
      <c r="J848" s="7"/>
      <c r="K848" s="7"/>
      <c r="L848" s="7"/>
      <c r="M848" s="7"/>
      <c r="N848" s="7"/>
      <c r="O848" s="7"/>
    </row>
    <row r="849" spans="10:15">
      <c r="J849" s="7"/>
      <c r="K849" s="7"/>
      <c r="L849" s="7"/>
      <c r="M849" s="7"/>
      <c r="N849" s="7"/>
      <c r="O849" s="7"/>
    </row>
    <row r="850" spans="10:15">
      <c r="J850" s="7"/>
      <c r="K850" s="7"/>
      <c r="L850" s="7"/>
      <c r="M850" s="7"/>
      <c r="N850" s="7"/>
      <c r="O850" s="7"/>
    </row>
    <row r="851" spans="10:15">
      <c r="J851" s="7"/>
      <c r="K851" s="7"/>
      <c r="L851" s="7"/>
      <c r="M851" s="7"/>
      <c r="N851" s="7"/>
      <c r="O851" s="7"/>
    </row>
    <row r="852" spans="10:15">
      <c r="J852" s="7"/>
      <c r="K852" s="7"/>
      <c r="L852" s="7"/>
      <c r="M852" s="7"/>
      <c r="N852" s="7"/>
      <c r="O852" s="7"/>
    </row>
    <row r="853" spans="10:15">
      <c r="J853" s="7"/>
      <c r="K853" s="7"/>
      <c r="L853" s="7"/>
      <c r="M853" s="7"/>
      <c r="N853" s="7"/>
      <c r="O853" s="7"/>
    </row>
    <row r="854" spans="10:15">
      <c r="J854" s="7"/>
      <c r="K854" s="7"/>
      <c r="L854" s="7"/>
      <c r="M854" s="7"/>
      <c r="N854" s="7"/>
      <c r="O854" s="7"/>
    </row>
    <row r="855" spans="10:15">
      <c r="J855" s="7"/>
      <c r="K855" s="7"/>
      <c r="L855" s="7"/>
      <c r="M855" s="7"/>
      <c r="N855" s="7"/>
      <c r="O855" s="7"/>
    </row>
    <row r="856" spans="10:15">
      <c r="J856" s="7"/>
      <c r="K856" s="7"/>
      <c r="L856" s="7"/>
      <c r="M856" s="7"/>
      <c r="N856" s="7"/>
      <c r="O856" s="7"/>
    </row>
    <row r="857" spans="10:15">
      <c r="J857" s="7"/>
      <c r="K857" s="7"/>
      <c r="L857" s="7"/>
      <c r="M857" s="7"/>
      <c r="N857" s="7"/>
      <c r="O857" s="7"/>
    </row>
    <row r="858" spans="10:15">
      <c r="J858" s="7"/>
      <c r="K858" s="7"/>
      <c r="L858" s="7"/>
      <c r="M858" s="7"/>
      <c r="N858" s="7"/>
      <c r="O858" s="7"/>
    </row>
    <row r="859" spans="10:15">
      <c r="J859" s="7"/>
      <c r="K859" s="7"/>
      <c r="L859" s="7"/>
      <c r="M859" s="7"/>
      <c r="N859" s="7"/>
      <c r="O859" s="7"/>
    </row>
    <row r="860" spans="10:15">
      <c r="J860" s="7"/>
      <c r="K860" s="7"/>
      <c r="L860" s="7"/>
      <c r="M860" s="7"/>
      <c r="N860" s="7"/>
      <c r="O860" s="7"/>
    </row>
    <row r="861" spans="10:15">
      <c r="J861" s="7"/>
      <c r="K861" s="7"/>
      <c r="L861" s="7"/>
      <c r="M861" s="7"/>
      <c r="N861" s="7"/>
      <c r="O861" s="7"/>
    </row>
    <row r="862" spans="10:15">
      <c r="J862" s="7"/>
      <c r="K862" s="7"/>
      <c r="L862" s="7"/>
      <c r="M862" s="7"/>
      <c r="N862" s="7"/>
      <c r="O862" s="7"/>
    </row>
    <row r="863" spans="10:15">
      <c r="J863" s="7"/>
      <c r="K863" s="7"/>
      <c r="L863" s="7"/>
      <c r="M863" s="7"/>
      <c r="N863" s="7"/>
      <c r="O863" s="7"/>
    </row>
    <row r="864" spans="10:15">
      <c r="J864" s="7"/>
      <c r="K864" s="7"/>
      <c r="L864" s="7"/>
      <c r="M864" s="7"/>
      <c r="N864" s="7"/>
      <c r="O864" s="7"/>
    </row>
    <row r="865" spans="10:15">
      <c r="J865" s="7"/>
      <c r="K865" s="7"/>
      <c r="L865" s="7"/>
      <c r="M865" s="7"/>
      <c r="N865" s="7"/>
      <c r="O865" s="7"/>
    </row>
    <row r="866" spans="10:15">
      <c r="J866" s="7"/>
      <c r="K866" s="7"/>
      <c r="L866" s="7"/>
      <c r="M866" s="7"/>
      <c r="N866" s="7"/>
      <c r="O866" s="7"/>
    </row>
    <row r="867" spans="10:15">
      <c r="J867" s="7"/>
      <c r="K867" s="7"/>
      <c r="L867" s="7"/>
      <c r="M867" s="7"/>
      <c r="N867" s="7"/>
      <c r="O867" s="7"/>
    </row>
    <row r="868" spans="10:15">
      <c r="J868" s="7"/>
      <c r="K868" s="7"/>
      <c r="L868" s="7"/>
      <c r="M868" s="7"/>
      <c r="N868" s="7"/>
      <c r="O868" s="7"/>
    </row>
    <row r="869" spans="10:15">
      <c r="J869" s="7"/>
      <c r="K869" s="7"/>
      <c r="L869" s="7"/>
      <c r="M869" s="7"/>
      <c r="N869" s="7"/>
      <c r="O869" s="7"/>
    </row>
    <row r="870" spans="10:15">
      <c r="J870" s="7"/>
      <c r="K870" s="7"/>
      <c r="L870" s="7"/>
      <c r="M870" s="7"/>
      <c r="N870" s="7"/>
      <c r="O870" s="7"/>
    </row>
    <row r="871" spans="10:15">
      <c r="J871" s="7"/>
      <c r="K871" s="7"/>
      <c r="L871" s="7"/>
      <c r="M871" s="7"/>
      <c r="N871" s="7"/>
      <c r="O871" s="7"/>
    </row>
    <row r="872" spans="10:15">
      <c r="J872" s="7"/>
      <c r="K872" s="7"/>
      <c r="L872" s="7"/>
      <c r="M872" s="7"/>
      <c r="N872" s="7"/>
      <c r="O872" s="7"/>
    </row>
    <row r="873" spans="10:15">
      <c r="J873" s="7"/>
      <c r="K873" s="7"/>
      <c r="L873" s="7"/>
      <c r="M873" s="7"/>
      <c r="N873" s="7"/>
      <c r="O873" s="7"/>
    </row>
    <row r="874" spans="10:15">
      <c r="J874" s="7"/>
      <c r="K874" s="7"/>
      <c r="L874" s="7"/>
      <c r="M874" s="7"/>
      <c r="N874" s="7"/>
      <c r="O874" s="7"/>
    </row>
    <row r="875" spans="10:15">
      <c r="J875" s="7"/>
      <c r="K875" s="7"/>
      <c r="L875" s="7"/>
      <c r="M875" s="7"/>
      <c r="N875" s="7"/>
      <c r="O875" s="7"/>
    </row>
    <row r="876" spans="10:15">
      <c r="J876" s="7"/>
      <c r="K876" s="7"/>
      <c r="L876" s="7"/>
      <c r="M876" s="7"/>
      <c r="N876" s="7"/>
      <c r="O876" s="7"/>
    </row>
    <row r="877" spans="10:15">
      <c r="J877" s="7"/>
      <c r="K877" s="7"/>
      <c r="L877" s="7"/>
      <c r="M877" s="7"/>
      <c r="N877" s="7"/>
      <c r="O877" s="7"/>
    </row>
    <row r="878" spans="10:15">
      <c r="J878" s="7"/>
      <c r="K878" s="7"/>
      <c r="L878" s="7"/>
      <c r="M878" s="7"/>
      <c r="N878" s="7"/>
      <c r="O878" s="7"/>
    </row>
    <row r="879" spans="10:15">
      <c r="J879" s="7"/>
      <c r="K879" s="7"/>
      <c r="L879" s="7"/>
      <c r="M879" s="7"/>
      <c r="N879" s="7"/>
      <c r="O879" s="7"/>
    </row>
    <row r="880" spans="10:15">
      <c r="J880" s="7"/>
      <c r="K880" s="7"/>
      <c r="L880" s="7"/>
      <c r="M880" s="7"/>
      <c r="N880" s="7"/>
      <c r="O880" s="7"/>
    </row>
    <row r="881" spans="10:15">
      <c r="J881" s="7"/>
      <c r="K881" s="7"/>
      <c r="L881" s="7"/>
      <c r="M881" s="7"/>
      <c r="N881" s="7"/>
      <c r="O881" s="7"/>
    </row>
    <row r="882" spans="10:15">
      <c r="J882" s="7"/>
      <c r="K882" s="7"/>
      <c r="L882" s="7"/>
      <c r="M882" s="7"/>
      <c r="N882" s="7"/>
      <c r="O882" s="7"/>
    </row>
    <row r="883" spans="10:15">
      <c r="J883" s="7"/>
      <c r="K883" s="7"/>
      <c r="L883" s="7"/>
      <c r="M883" s="7"/>
      <c r="N883" s="7"/>
      <c r="O883" s="7"/>
    </row>
    <row r="884" spans="10:15">
      <c r="J884" s="7"/>
      <c r="K884" s="7"/>
      <c r="L884" s="7"/>
      <c r="M884" s="7"/>
      <c r="N884" s="7"/>
      <c r="O884" s="7"/>
    </row>
    <row r="885" spans="10:15">
      <c r="J885" s="7"/>
      <c r="K885" s="7"/>
      <c r="L885" s="7"/>
      <c r="M885" s="7"/>
      <c r="N885" s="7"/>
      <c r="O885" s="7"/>
    </row>
    <row r="886" spans="10:15">
      <c r="J886" s="7"/>
      <c r="K886" s="7"/>
      <c r="L886" s="7"/>
      <c r="M886" s="7"/>
      <c r="N886" s="7"/>
      <c r="O886" s="7"/>
    </row>
    <row r="887" spans="10:15">
      <c r="J887" s="7"/>
      <c r="K887" s="7"/>
      <c r="L887" s="7"/>
      <c r="M887" s="7"/>
      <c r="N887" s="7"/>
      <c r="O887" s="7"/>
    </row>
    <row r="888" spans="10:15">
      <c r="J888" s="7"/>
      <c r="K888" s="7"/>
      <c r="L888" s="7"/>
      <c r="M888" s="7"/>
      <c r="N888" s="7"/>
      <c r="O888" s="7"/>
    </row>
    <row r="889" spans="10:15">
      <c r="J889" s="7"/>
      <c r="K889" s="7"/>
      <c r="L889" s="7"/>
      <c r="M889" s="7"/>
      <c r="N889" s="7"/>
      <c r="O889" s="7"/>
    </row>
    <row r="890" spans="10:15">
      <c r="J890" s="7"/>
      <c r="K890" s="7"/>
      <c r="L890" s="7"/>
      <c r="M890" s="7"/>
      <c r="N890" s="7"/>
      <c r="O890" s="7"/>
    </row>
    <row r="891" spans="10:15">
      <c r="J891" s="7"/>
      <c r="K891" s="7"/>
      <c r="L891" s="7"/>
      <c r="M891" s="7"/>
      <c r="N891" s="7"/>
      <c r="O891" s="7"/>
    </row>
    <row r="892" spans="10:15">
      <c r="J892" s="7"/>
      <c r="K892" s="7"/>
      <c r="L892" s="7"/>
      <c r="M892" s="7"/>
      <c r="N892" s="7"/>
      <c r="O892" s="7"/>
    </row>
    <row r="893" spans="10:15">
      <c r="J893" s="7"/>
      <c r="K893" s="7"/>
      <c r="L893" s="7"/>
      <c r="M893" s="7"/>
      <c r="N893" s="7"/>
      <c r="O893" s="7"/>
    </row>
    <row r="894" spans="10:15">
      <c r="J894" s="7"/>
      <c r="K894" s="7"/>
      <c r="L894" s="7"/>
      <c r="M894" s="7"/>
      <c r="N894" s="7"/>
      <c r="O894" s="7"/>
    </row>
    <row r="895" spans="10:15">
      <c r="J895" s="7"/>
      <c r="K895" s="7"/>
      <c r="L895" s="7"/>
      <c r="M895" s="7"/>
      <c r="N895" s="7"/>
      <c r="O895" s="7"/>
    </row>
    <row r="896" spans="10:15">
      <c r="J896" s="7"/>
      <c r="K896" s="7"/>
      <c r="L896" s="7"/>
      <c r="M896" s="7"/>
      <c r="N896" s="7"/>
      <c r="O896" s="7"/>
    </row>
    <row r="897" spans="10:15">
      <c r="J897" s="7"/>
      <c r="K897" s="7"/>
      <c r="L897" s="7"/>
      <c r="M897" s="7"/>
      <c r="N897" s="7"/>
      <c r="O897" s="7"/>
    </row>
    <row r="898" spans="10:15">
      <c r="J898" s="7"/>
      <c r="K898" s="7"/>
      <c r="L898" s="7"/>
      <c r="M898" s="7"/>
      <c r="N898" s="7"/>
      <c r="O898" s="7"/>
    </row>
    <row r="899" spans="10:15">
      <c r="J899" s="7"/>
      <c r="K899" s="7"/>
      <c r="L899" s="7"/>
      <c r="M899" s="7"/>
      <c r="N899" s="7"/>
      <c r="O899" s="7"/>
    </row>
    <row r="900" spans="10:15">
      <c r="J900" s="7"/>
      <c r="K900" s="7"/>
      <c r="L900" s="7"/>
      <c r="M900" s="7"/>
      <c r="N900" s="7"/>
      <c r="O900" s="7"/>
    </row>
    <row r="901" spans="10:15">
      <c r="J901" s="7"/>
      <c r="K901" s="7"/>
      <c r="L901" s="7"/>
      <c r="M901" s="7"/>
      <c r="N901" s="7"/>
      <c r="O901" s="7"/>
    </row>
    <row r="902" spans="10:15">
      <c r="J902" s="7"/>
      <c r="K902" s="7"/>
      <c r="L902" s="7"/>
      <c r="M902" s="7"/>
      <c r="N902" s="7"/>
      <c r="O902" s="7"/>
    </row>
    <row r="903" spans="10:15">
      <c r="J903" s="7"/>
      <c r="K903" s="7"/>
      <c r="L903" s="7"/>
      <c r="M903" s="7"/>
      <c r="N903" s="7"/>
      <c r="O903" s="7"/>
    </row>
    <row r="904" spans="10:15">
      <c r="J904" s="7"/>
      <c r="K904" s="7"/>
      <c r="L904" s="7"/>
      <c r="M904" s="7"/>
      <c r="N904" s="7"/>
      <c r="O904" s="7"/>
    </row>
    <row r="905" spans="10:15">
      <c r="J905" s="7"/>
      <c r="K905" s="7"/>
      <c r="L905" s="7"/>
      <c r="M905" s="7"/>
      <c r="N905" s="7"/>
      <c r="O905" s="7"/>
    </row>
    <row r="906" spans="10:15">
      <c r="J906" s="7"/>
      <c r="K906" s="7"/>
      <c r="L906" s="7"/>
      <c r="M906" s="7"/>
      <c r="N906" s="7"/>
      <c r="O906" s="7"/>
    </row>
    <row r="907" spans="10:15">
      <c r="J907" s="7"/>
      <c r="K907" s="7"/>
      <c r="L907" s="7"/>
      <c r="M907" s="7"/>
      <c r="N907" s="7"/>
      <c r="O907" s="7"/>
    </row>
    <row r="908" spans="10:15">
      <c r="J908" s="7"/>
      <c r="K908" s="7"/>
      <c r="L908" s="7"/>
      <c r="M908" s="7"/>
      <c r="N908" s="7"/>
      <c r="O908" s="7"/>
    </row>
    <row r="909" spans="10:15">
      <c r="J909" s="7"/>
      <c r="K909" s="7"/>
      <c r="L909" s="7"/>
      <c r="M909" s="7"/>
      <c r="N909" s="7"/>
      <c r="O909" s="7"/>
    </row>
    <row r="910" spans="10:15">
      <c r="J910" s="7"/>
      <c r="K910" s="7"/>
      <c r="L910" s="7"/>
      <c r="M910" s="7"/>
      <c r="N910" s="7"/>
      <c r="O910" s="7"/>
    </row>
    <row r="911" spans="10:15">
      <c r="J911" s="7"/>
      <c r="K911" s="7"/>
      <c r="L911" s="7"/>
      <c r="M911" s="7"/>
      <c r="N911" s="7"/>
      <c r="O911" s="7"/>
    </row>
    <row r="912" spans="10:15">
      <c r="J912" s="7"/>
      <c r="K912" s="7"/>
      <c r="L912" s="7"/>
      <c r="M912" s="7"/>
      <c r="N912" s="7"/>
      <c r="O912" s="7"/>
    </row>
    <row r="913" spans="10:15">
      <c r="J913" s="7"/>
      <c r="K913" s="7"/>
      <c r="L913" s="7"/>
      <c r="M913" s="7"/>
      <c r="N913" s="7"/>
      <c r="O913" s="7"/>
    </row>
    <row r="914" spans="10:15">
      <c r="J914" s="7"/>
      <c r="K914" s="7"/>
      <c r="L914" s="7"/>
      <c r="M914" s="7"/>
      <c r="N914" s="7"/>
      <c r="O914" s="7"/>
    </row>
    <row r="915" spans="10:15">
      <c r="J915" s="7"/>
      <c r="K915" s="7"/>
      <c r="L915" s="7"/>
      <c r="M915" s="7"/>
      <c r="N915" s="7"/>
      <c r="O915" s="7"/>
    </row>
    <row r="916" spans="10:15">
      <c r="J916" s="7"/>
      <c r="K916" s="7"/>
      <c r="L916" s="7"/>
      <c r="M916" s="7"/>
      <c r="N916" s="7"/>
      <c r="O916" s="7"/>
    </row>
    <row r="917" spans="10:15">
      <c r="J917" s="7"/>
      <c r="K917" s="7"/>
      <c r="L917" s="7"/>
      <c r="M917" s="7"/>
      <c r="N917" s="7"/>
      <c r="O917" s="7"/>
    </row>
    <row r="918" spans="10:15">
      <c r="J918" s="7"/>
      <c r="K918" s="7"/>
      <c r="L918" s="7"/>
      <c r="M918" s="7"/>
      <c r="N918" s="7"/>
      <c r="O918" s="7"/>
    </row>
    <row r="919" spans="10:15">
      <c r="J919" s="7"/>
      <c r="K919" s="7"/>
      <c r="L919" s="7"/>
      <c r="M919" s="7"/>
      <c r="N919" s="7"/>
      <c r="O919" s="7"/>
    </row>
    <row r="920" spans="10:15">
      <c r="J920" s="7"/>
      <c r="K920" s="7"/>
      <c r="L920" s="7"/>
      <c r="M920" s="7"/>
      <c r="N920" s="7"/>
      <c r="O920" s="7"/>
    </row>
    <row r="921" spans="10:15">
      <c r="J921" s="7"/>
      <c r="K921" s="7"/>
      <c r="L921" s="7"/>
      <c r="M921" s="7"/>
      <c r="N921" s="7"/>
      <c r="O921" s="7"/>
    </row>
    <row r="922" spans="10:15">
      <c r="J922" s="7"/>
      <c r="K922" s="7"/>
      <c r="L922" s="7"/>
      <c r="M922" s="7"/>
      <c r="N922" s="7"/>
      <c r="O922" s="7"/>
    </row>
    <row r="923" spans="10:15">
      <c r="J923" s="7"/>
      <c r="K923" s="7"/>
      <c r="L923" s="7"/>
      <c r="M923" s="7"/>
      <c r="N923" s="7"/>
      <c r="O923" s="7"/>
    </row>
    <row r="924" spans="10:15">
      <c r="J924" s="7"/>
      <c r="K924" s="7"/>
      <c r="L924" s="7"/>
      <c r="M924" s="7"/>
      <c r="N924" s="7"/>
      <c r="O924" s="7"/>
    </row>
    <row r="925" spans="10:15">
      <c r="J925" s="7"/>
      <c r="K925" s="7"/>
      <c r="L925" s="7"/>
      <c r="M925" s="7"/>
      <c r="N925" s="7"/>
      <c r="O925" s="7"/>
    </row>
    <row r="926" spans="10:15">
      <c r="J926" s="7"/>
      <c r="K926" s="7"/>
      <c r="L926" s="7"/>
      <c r="M926" s="7"/>
      <c r="N926" s="7"/>
      <c r="O926" s="7"/>
    </row>
    <row r="927" spans="10:15">
      <c r="J927" s="7"/>
      <c r="K927" s="7"/>
      <c r="L927" s="7"/>
      <c r="M927" s="7"/>
      <c r="N927" s="7"/>
      <c r="O927" s="7"/>
    </row>
    <row r="928" spans="10:15">
      <c r="J928" s="7"/>
      <c r="K928" s="7"/>
      <c r="L928" s="7"/>
      <c r="M928" s="7"/>
      <c r="N928" s="7"/>
      <c r="O928" s="7"/>
    </row>
    <row r="929" spans="10:15">
      <c r="J929" s="7"/>
      <c r="K929" s="7"/>
      <c r="L929" s="7"/>
      <c r="M929" s="7"/>
      <c r="N929" s="7"/>
      <c r="O929" s="7"/>
    </row>
    <row r="930" spans="10:15">
      <c r="J930" s="7"/>
      <c r="K930" s="7"/>
      <c r="L930" s="7"/>
      <c r="M930" s="7"/>
      <c r="N930" s="7"/>
      <c r="O930" s="7"/>
    </row>
    <row r="931" spans="10:15">
      <c r="J931" s="7"/>
      <c r="K931" s="7"/>
      <c r="L931" s="7"/>
      <c r="M931" s="7"/>
      <c r="N931" s="7"/>
      <c r="O931" s="7"/>
    </row>
    <row r="932" spans="10:15">
      <c r="J932" s="7"/>
      <c r="K932" s="7"/>
      <c r="L932" s="7"/>
      <c r="M932" s="7"/>
      <c r="N932" s="7"/>
      <c r="O932" s="7"/>
    </row>
    <row r="933" spans="10:15">
      <c r="J933" s="7"/>
      <c r="K933" s="7"/>
      <c r="L933" s="7"/>
      <c r="M933" s="7"/>
      <c r="N933" s="7"/>
      <c r="O933" s="7"/>
    </row>
    <row r="934" spans="10:15">
      <c r="J934" s="7"/>
      <c r="K934" s="7"/>
      <c r="L934" s="7"/>
      <c r="M934" s="7"/>
      <c r="N934" s="7"/>
      <c r="O934" s="7"/>
    </row>
    <row r="935" spans="10:15">
      <c r="J935" s="7"/>
      <c r="K935" s="7"/>
      <c r="L935" s="7"/>
      <c r="M935" s="7"/>
      <c r="N935" s="7"/>
      <c r="O935" s="7"/>
    </row>
    <row r="936" spans="10:15">
      <c r="J936" s="7"/>
      <c r="K936" s="7"/>
      <c r="L936" s="7"/>
      <c r="M936" s="7"/>
      <c r="N936" s="7"/>
      <c r="O936" s="7"/>
    </row>
    <row r="937" spans="10:15">
      <c r="J937" s="7"/>
      <c r="K937" s="7"/>
      <c r="L937" s="7"/>
      <c r="M937" s="7"/>
      <c r="N937" s="7"/>
      <c r="O937" s="7"/>
    </row>
    <row r="938" spans="10:15">
      <c r="J938" s="7"/>
      <c r="K938" s="7"/>
      <c r="L938" s="7"/>
      <c r="M938" s="7"/>
      <c r="N938" s="7"/>
      <c r="O938" s="7"/>
    </row>
    <row r="939" spans="10:15">
      <c r="J939" s="7"/>
      <c r="K939" s="7"/>
      <c r="L939" s="7"/>
      <c r="M939" s="7"/>
      <c r="N939" s="7"/>
      <c r="O939" s="7"/>
    </row>
    <row r="940" spans="10:15">
      <c r="J940" s="7"/>
      <c r="K940" s="7"/>
      <c r="L940" s="7"/>
      <c r="M940" s="7"/>
      <c r="N940" s="7"/>
      <c r="O940" s="7"/>
    </row>
    <row r="941" spans="10:15">
      <c r="J941" s="7"/>
      <c r="K941" s="7"/>
      <c r="L941" s="7"/>
      <c r="M941" s="7"/>
      <c r="N941" s="7"/>
      <c r="O941" s="7"/>
    </row>
    <row r="942" spans="10:15">
      <c r="J942" s="7"/>
      <c r="K942" s="7"/>
      <c r="L942" s="7"/>
      <c r="M942" s="7"/>
      <c r="N942" s="7"/>
      <c r="O942" s="7"/>
    </row>
    <row r="943" spans="10:15">
      <c r="J943" s="7"/>
      <c r="K943" s="7"/>
      <c r="L943" s="7"/>
      <c r="M943" s="7"/>
      <c r="N943" s="7"/>
      <c r="O943" s="7"/>
    </row>
    <row r="944" spans="10:15">
      <c r="J944" s="7"/>
      <c r="K944" s="7"/>
      <c r="L944" s="7"/>
      <c r="M944" s="7"/>
      <c r="N944" s="7"/>
      <c r="O944" s="7"/>
    </row>
    <row r="945" spans="10:15">
      <c r="J945" s="7"/>
      <c r="K945" s="7"/>
      <c r="L945" s="7"/>
      <c r="M945" s="7"/>
      <c r="N945" s="7"/>
      <c r="O945" s="7"/>
    </row>
    <row r="946" spans="10:15">
      <c r="J946" s="7"/>
      <c r="K946" s="7"/>
      <c r="L946" s="7"/>
      <c r="M946" s="7"/>
      <c r="N946" s="7"/>
      <c r="O946" s="7"/>
    </row>
    <row r="947" spans="10:15">
      <c r="J947" s="7"/>
      <c r="K947" s="7"/>
      <c r="L947" s="7"/>
      <c r="M947" s="7"/>
      <c r="N947" s="7"/>
      <c r="O947" s="7"/>
    </row>
    <row r="948" spans="10:15">
      <c r="J948" s="7"/>
      <c r="K948" s="7"/>
      <c r="L948" s="7"/>
      <c r="M948" s="7"/>
      <c r="N948" s="7"/>
      <c r="O948" s="7"/>
    </row>
    <row r="949" spans="10:15">
      <c r="J949" s="7"/>
      <c r="K949" s="7"/>
      <c r="L949" s="7"/>
      <c r="M949" s="7"/>
      <c r="N949" s="7"/>
      <c r="O949" s="7"/>
    </row>
    <row r="950" spans="10:15">
      <c r="J950" s="7"/>
      <c r="K950" s="7"/>
      <c r="L950" s="7"/>
      <c r="M950" s="7"/>
      <c r="N950" s="7"/>
      <c r="O950" s="7"/>
    </row>
    <row r="951" spans="10:15">
      <c r="J951" s="7"/>
      <c r="K951" s="7"/>
      <c r="L951" s="7"/>
      <c r="M951" s="7"/>
      <c r="N951" s="7"/>
      <c r="O951" s="7"/>
    </row>
    <row r="952" spans="10:15">
      <c r="J952" s="7"/>
      <c r="K952" s="7"/>
      <c r="L952" s="7"/>
      <c r="M952" s="7"/>
      <c r="N952" s="7"/>
      <c r="O952" s="7"/>
    </row>
    <row r="953" spans="10:15">
      <c r="J953" s="7"/>
      <c r="K953" s="7"/>
      <c r="L953" s="7"/>
      <c r="M953" s="7"/>
      <c r="N953" s="7"/>
      <c r="O953" s="7"/>
    </row>
    <row r="954" spans="10:15">
      <c r="J954" s="7"/>
      <c r="K954" s="7"/>
      <c r="L954" s="7"/>
      <c r="M954" s="7"/>
      <c r="N954" s="7"/>
      <c r="O954" s="7"/>
    </row>
    <row r="955" spans="10:15">
      <c r="J955" s="7"/>
      <c r="K955" s="7"/>
      <c r="L955" s="7"/>
      <c r="M955" s="7"/>
      <c r="N955" s="7"/>
      <c r="O955" s="7"/>
    </row>
    <row r="956" spans="10:15">
      <c r="J956" s="7"/>
      <c r="K956" s="7"/>
      <c r="L956" s="7"/>
      <c r="M956" s="7"/>
      <c r="N956" s="7"/>
      <c r="O956" s="7"/>
    </row>
    <row r="957" spans="10:15">
      <c r="J957" s="7"/>
      <c r="K957" s="7"/>
      <c r="L957" s="7"/>
      <c r="M957" s="7"/>
      <c r="N957" s="7"/>
      <c r="O957" s="7"/>
    </row>
    <row r="958" spans="10:15">
      <c r="J958" s="7"/>
      <c r="K958" s="7"/>
      <c r="L958" s="7"/>
      <c r="M958" s="7"/>
      <c r="N958" s="7"/>
      <c r="O958" s="7"/>
    </row>
    <row r="959" spans="10:15">
      <c r="J959" s="7"/>
      <c r="K959" s="7"/>
      <c r="L959" s="7"/>
      <c r="M959" s="7"/>
      <c r="N959" s="7"/>
      <c r="O959" s="7"/>
    </row>
    <row r="960" spans="10:15">
      <c r="J960" s="7"/>
      <c r="K960" s="7"/>
      <c r="L960" s="7"/>
      <c r="M960" s="7"/>
      <c r="N960" s="7"/>
      <c r="O960" s="7"/>
    </row>
    <row r="961" spans="10:15">
      <c r="J961" s="7"/>
      <c r="K961" s="7"/>
      <c r="L961" s="7"/>
      <c r="M961" s="7"/>
      <c r="N961" s="7"/>
      <c r="O961" s="7"/>
    </row>
    <row r="962" spans="10:15">
      <c r="J962" s="7"/>
      <c r="K962" s="7"/>
      <c r="L962" s="7"/>
      <c r="M962" s="7"/>
      <c r="N962" s="7"/>
      <c r="O962" s="7"/>
    </row>
    <row r="963" spans="10:15">
      <c r="J963" s="7"/>
      <c r="K963" s="7"/>
      <c r="L963" s="7"/>
      <c r="M963" s="7"/>
      <c r="N963" s="7"/>
      <c r="O963" s="7"/>
    </row>
    <row r="964" spans="10:15">
      <c r="J964" s="7"/>
      <c r="K964" s="7"/>
      <c r="L964" s="7"/>
      <c r="M964" s="7"/>
      <c r="N964" s="7"/>
      <c r="O964" s="7"/>
    </row>
    <row r="965" spans="10:15">
      <c r="J965" s="7"/>
      <c r="K965" s="7"/>
      <c r="L965" s="7"/>
      <c r="M965" s="7"/>
      <c r="N965" s="7"/>
      <c r="O965" s="7"/>
    </row>
    <row r="966" spans="10:15">
      <c r="J966" s="7"/>
      <c r="K966" s="7"/>
      <c r="L966" s="7"/>
      <c r="M966" s="7"/>
      <c r="N966" s="7"/>
      <c r="O966" s="7"/>
    </row>
    <row r="967" spans="10:15">
      <c r="J967" s="7"/>
      <c r="K967" s="7"/>
      <c r="L967" s="7"/>
      <c r="M967" s="7"/>
      <c r="N967" s="7"/>
      <c r="O967" s="7"/>
    </row>
    <row r="968" spans="10:15">
      <c r="J968" s="7"/>
      <c r="K968" s="7"/>
      <c r="L968" s="7"/>
      <c r="M968" s="7"/>
      <c r="N968" s="7"/>
      <c r="O968" s="7"/>
    </row>
    <row r="969" spans="10:15">
      <c r="J969" s="7"/>
      <c r="K969" s="7"/>
      <c r="L969" s="7"/>
      <c r="M969" s="7"/>
      <c r="N969" s="7"/>
      <c r="O969" s="7"/>
    </row>
    <row r="970" spans="10:15">
      <c r="J970" s="7"/>
      <c r="K970" s="7"/>
      <c r="L970" s="7"/>
      <c r="M970" s="7"/>
      <c r="N970" s="7"/>
      <c r="O970" s="7"/>
    </row>
    <row r="971" spans="10:15">
      <c r="J971" s="7"/>
      <c r="K971" s="7"/>
      <c r="L971" s="7"/>
      <c r="M971" s="7"/>
      <c r="N971" s="7"/>
      <c r="O971" s="7"/>
    </row>
    <row r="972" spans="10:15">
      <c r="J972" s="7"/>
      <c r="K972" s="7"/>
      <c r="L972" s="7"/>
      <c r="M972" s="7"/>
      <c r="N972" s="7"/>
      <c r="O972" s="7"/>
    </row>
    <row r="973" spans="10:15">
      <c r="J973" s="7"/>
      <c r="K973" s="7"/>
      <c r="L973" s="7"/>
      <c r="M973" s="7"/>
      <c r="N973" s="7"/>
      <c r="O973" s="7"/>
    </row>
    <row r="974" spans="10:15">
      <c r="J974" s="7"/>
      <c r="K974" s="7"/>
      <c r="L974" s="7"/>
      <c r="M974" s="7"/>
      <c r="N974" s="7"/>
      <c r="O974" s="7"/>
    </row>
    <row r="975" spans="10:15">
      <c r="J975" s="7"/>
      <c r="K975" s="7"/>
      <c r="L975" s="7"/>
      <c r="M975" s="7"/>
      <c r="N975" s="7"/>
      <c r="O975" s="7"/>
    </row>
    <row r="976" spans="10:15">
      <c r="J976" s="7"/>
      <c r="K976" s="7"/>
      <c r="L976" s="7"/>
      <c r="M976" s="7"/>
      <c r="N976" s="7"/>
      <c r="O976" s="7"/>
    </row>
    <row r="977" spans="10:15">
      <c r="J977" s="7"/>
      <c r="K977" s="7"/>
      <c r="L977" s="7"/>
      <c r="M977" s="7"/>
      <c r="N977" s="7"/>
      <c r="O977" s="7"/>
    </row>
    <row r="978" spans="10:15">
      <c r="J978" s="7"/>
      <c r="K978" s="7"/>
      <c r="L978" s="7"/>
      <c r="M978" s="7"/>
      <c r="N978" s="7"/>
      <c r="O978" s="7"/>
    </row>
    <row r="979" spans="10:15">
      <c r="J979" s="7"/>
      <c r="K979" s="7"/>
      <c r="L979" s="7"/>
      <c r="M979" s="7"/>
      <c r="N979" s="7"/>
      <c r="O979" s="7"/>
    </row>
    <row r="980" spans="10:15">
      <c r="J980" s="7"/>
      <c r="K980" s="7"/>
      <c r="L980" s="7"/>
      <c r="M980" s="7"/>
      <c r="N980" s="7"/>
      <c r="O980" s="7"/>
    </row>
    <row r="981" spans="10:15">
      <c r="J981" s="7"/>
      <c r="K981" s="7"/>
      <c r="L981" s="7"/>
      <c r="M981" s="7"/>
      <c r="N981" s="7"/>
      <c r="O981" s="7"/>
    </row>
    <row r="982" spans="10:15">
      <c r="J982" s="7"/>
      <c r="K982" s="7"/>
      <c r="L982" s="7"/>
      <c r="M982" s="7"/>
      <c r="N982" s="7"/>
      <c r="O982" s="7"/>
    </row>
    <row r="983" spans="10:15">
      <c r="J983" s="7"/>
      <c r="K983" s="7"/>
      <c r="L983" s="7"/>
      <c r="M983" s="7"/>
      <c r="N983" s="7"/>
      <c r="O983" s="7"/>
    </row>
    <row r="984" spans="10:15">
      <c r="J984" s="7"/>
      <c r="K984" s="7"/>
      <c r="L984" s="7"/>
      <c r="M984" s="7"/>
      <c r="N984" s="7"/>
      <c r="O984" s="7"/>
    </row>
    <row r="985" spans="10:15">
      <c r="J985" s="7"/>
      <c r="K985" s="7"/>
      <c r="L985" s="7"/>
      <c r="M985" s="7"/>
      <c r="N985" s="7"/>
      <c r="O985" s="7"/>
    </row>
    <row r="986" spans="10:15">
      <c r="J986" s="7"/>
      <c r="K986" s="7"/>
      <c r="L986" s="7"/>
      <c r="M986" s="7"/>
      <c r="N986" s="7"/>
      <c r="O986" s="7"/>
    </row>
    <row r="987" spans="10:15">
      <c r="J987" s="7"/>
      <c r="K987" s="7"/>
      <c r="L987" s="7"/>
      <c r="M987" s="7"/>
      <c r="N987" s="7"/>
      <c r="O987" s="7"/>
    </row>
    <row r="988" spans="10:15">
      <c r="J988" s="7"/>
      <c r="K988" s="7"/>
      <c r="L988" s="7"/>
      <c r="M988" s="7"/>
      <c r="N988" s="7"/>
      <c r="O988" s="7"/>
    </row>
    <row r="989" spans="10:15">
      <c r="J989" s="7"/>
      <c r="K989" s="7"/>
      <c r="L989" s="7"/>
      <c r="M989" s="7"/>
      <c r="N989" s="7"/>
      <c r="O989" s="7"/>
    </row>
    <row r="990" spans="10:15">
      <c r="J990" s="7"/>
      <c r="K990" s="7"/>
      <c r="L990" s="7"/>
      <c r="M990" s="7"/>
      <c r="N990" s="7"/>
      <c r="O990" s="7"/>
    </row>
    <row r="991" spans="10:15">
      <c r="J991" s="7"/>
      <c r="K991" s="7"/>
      <c r="L991" s="7"/>
      <c r="M991" s="7"/>
      <c r="N991" s="7"/>
      <c r="O991" s="7"/>
    </row>
    <row r="992" spans="10:15">
      <c r="J992" s="7"/>
      <c r="K992" s="7"/>
      <c r="L992" s="7"/>
      <c r="M992" s="7"/>
      <c r="N992" s="7"/>
      <c r="O992" s="7"/>
    </row>
    <row r="993" spans="10:15">
      <c r="J993" s="7"/>
      <c r="K993" s="7"/>
      <c r="L993" s="7"/>
      <c r="M993" s="7"/>
      <c r="N993" s="7"/>
      <c r="O993" s="7"/>
    </row>
    <row r="994" spans="10:15">
      <c r="J994" s="7"/>
      <c r="K994" s="7"/>
      <c r="L994" s="7"/>
      <c r="M994" s="7"/>
      <c r="N994" s="7"/>
      <c r="O994" s="7"/>
    </row>
    <row r="995" spans="10:15">
      <c r="J995" s="7"/>
      <c r="K995" s="7"/>
      <c r="L995" s="7"/>
      <c r="M995" s="7"/>
      <c r="N995" s="7"/>
      <c r="O995" s="7"/>
    </row>
    <row r="996" spans="10:15">
      <c r="J996" s="7"/>
      <c r="K996" s="7"/>
      <c r="L996" s="7"/>
      <c r="M996" s="7"/>
      <c r="N996" s="7"/>
      <c r="O996" s="7"/>
    </row>
    <row r="997" spans="10:15">
      <c r="J997" s="7"/>
      <c r="K997" s="7"/>
      <c r="L997" s="7"/>
      <c r="M997" s="7"/>
      <c r="N997" s="7"/>
      <c r="O997" s="7"/>
    </row>
    <row r="998" spans="10:15">
      <c r="J998" s="7"/>
      <c r="K998" s="7"/>
      <c r="L998" s="7"/>
      <c r="M998" s="7"/>
      <c r="N998" s="7"/>
      <c r="O998" s="7"/>
    </row>
    <row r="999" spans="10:15">
      <c r="J999" s="7"/>
      <c r="K999" s="7"/>
      <c r="L999" s="7"/>
      <c r="M999" s="7"/>
      <c r="N999" s="7"/>
      <c r="O999" s="7"/>
    </row>
    <row r="1000" spans="10:15">
      <c r="J1000" s="7"/>
      <c r="K1000" s="7"/>
      <c r="L1000" s="7"/>
      <c r="M1000" s="7"/>
      <c r="N1000" s="7"/>
      <c r="O1000" s="7"/>
    </row>
    <row r="1001" spans="10:15">
      <c r="J1001" s="7"/>
      <c r="K1001" s="7"/>
      <c r="L1001" s="7"/>
      <c r="M1001" s="7"/>
      <c r="N1001" s="7"/>
      <c r="O1001" s="7"/>
    </row>
    <row r="1002" spans="10:15">
      <c r="J1002" s="7"/>
      <c r="K1002" s="7"/>
      <c r="L1002" s="7"/>
      <c r="M1002" s="7"/>
      <c r="N1002" s="7"/>
      <c r="O1002" s="7"/>
    </row>
    <row r="1003" spans="10:15">
      <c r="J1003" s="7"/>
      <c r="K1003" s="7"/>
      <c r="L1003" s="7"/>
      <c r="M1003" s="7"/>
      <c r="N1003" s="7"/>
      <c r="O1003" s="7"/>
    </row>
    <row r="1004" spans="10:15">
      <c r="J1004" s="7"/>
      <c r="K1004" s="7"/>
      <c r="L1004" s="7"/>
      <c r="M1004" s="7"/>
      <c r="N1004" s="7"/>
      <c r="O1004" s="7"/>
    </row>
    <row r="1005" spans="10:15">
      <c r="J1005" s="7"/>
      <c r="K1005" s="7"/>
      <c r="L1005" s="7"/>
      <c r="M1005" s="7"/>
      <c r="N1005" s="7"/>
      <c r="O1005" s="7"/>
    </row>
    <row r="1006" spans="10:15">
      <c r="J1006" s="7"/>
      <c r="K1006" s="7"/>
      <c r="L1006" s="7"/>
      <c r="M1006" s="7"/>
      <c r="N1006" s="7"/>
      <c r="O1006" s="7"/>
    </row>
    <row r="1007" spans="10:15">
      <c r="J1007" s="7"/>
      <c r="K1007" s="7"/>
      <c r="L1007" s="7"/>
      <c r="M1007" s="7"/>
      <c r="N1007" s="7"/>
      <c r="O1007" s="7"/>
    </row>
    <row r="1008" spans="10:15">
      <c r="J1008" s="7"/>
      <c r="K1008" s="7"/>
      <c r="L1008" s="7"/>
      <c r="M1008" s="7"/>
      <c r="N1008" s="7"/>
      <c r="O1008" s="7"/>
    </row>
    <row r="1009" spans="10:15">
      <c r="J1009" s="7"/>
      <c r="K1009" s="7"/>
      <c r="L1009" s="7"/>
      <c r="M1009" s="7"/>
      <c r="N1009" s="7"/>
      <c r="O1009" s="7"/>
    </row>
    <row r="1010" spans="10:15">
      <c r="J1010" s="7"/>
      <c r="K1010" s="7"/>
      <c r="L1010" s="7"/>
      <c r="M1010" s="7"/>
      <c r="N1010" s="7"/>
      <c r="O1010" s="7"/>
    </row>
    <row r="1011" spans="10:15">
      <c r="J1011" s="7"/>
      <c r="K1011" s="7"/>
      <c r="L1011" s="7"/>
      <c r="M1011" s="7"/>
      <c r="N1011" s="7"/>
      <c r="O1011" s="7"/>
    </row>
    <row r="1012" spans="10:15">
      <c r="J1012" s="7"/>
      <c r="K1012" s="7"/>
      <c r="L1012" s="7"/>
      <c r="M1012" s="7"/>
      <c r="N1012" s="7"/>
      <c r="O1012" s="7"/>
    </row>
    <row r="1013" spans="10:15">
      <c r="J1013" s="7"/>
      <c r="K1013" s="7"/>
      <c r="L1013" s="7"/>
      <c r="M1013" s="7"/>
      <c r="N1013" s="7"/>
      <c r="O1013" s="7"/>
    </row>
    <row r="1014" spans="10:15">
      <c r="J1014" s="7"/>
      <c r="K1014" s="7"/>
      <c r="L1014" s="7"/>
      <c r="M1014" s="7"/>
      <c r="N1014" s="7"/>
      <c r="O1014" s="7"/>
    </row>
    <row r="1015" spans="10:15">
      <c r="J1015" s="7"/>
      <c r="K1015" s="7"/>
      <c r="L1015" s="7"/>
      <c r="M1015" s="7"/>
      <c r="N1015" s="7"/>
      <c r="O1015" s="7"/>
    </row>
    <row r="1016" spans="10:15">
      <c r="J1016" s="7"/>
      <c r="K1016" s="7"/>
      <c r="L1016" s="7"/>
      <c r="M1016" s="7"/>
      <c r="N1016" s="7"/>
      <c r="O1016" s="7"/>
    </row>
    <row r="1017" spans="10:15">
      <c r="J1017" s="7"/>
      <c r="K1017" s="7"/>
      <c r="L1017" s="7"/>
      <c r="M1017" s="7"/>
      <c r="N1017" s="7"/>
      <c r="O1017" s="7"/>
    </row>
    <row r="1018" spans="10:15">
      <c r="J1018" s="7"/>
      <c r="K1018" s="7"/>
      <c r="L1018" s="7"/>
      <c r="M1018" s="7"/>
      <c r="N1018" s="7"/>
      <c r="O1018" s="7"/>
    </row>
    <row r="1019" spans="10:15">
      <c r="J1019" s="7"/>
      <c r="K1019" s="7"/>
      <c r="L1019" s="7"/>
      <c r="M1019" s="7"/>
      <c r="N1019" s="7"/>
      <c r="O1019" s="7"/>
    </row>
    <row r="1020" spans="10:15">
      <c r="J1020" s="7"/>
      <c r="K1020" s="7"/>
      <c r="L1020" s="7"/>
      <c r="M1020" s="7"/>
      <c r="N1020" s="7"/>
      <c r="O1020" s="7"/>
    </row>
    <row r="1021" spans="10:15">
      <c r="J1021" s="7"/>
      <c r="K1021" s="7"/>
      <c r="L1021" s="7"/>
      <c r="M1021" s="7"/>
      <c r="N1021" s="7"/>
      <c r="O1021" s="7"/>
    </row>
    <row r="1022" spans="10:15">
      <c r="J1022" s="7"/>
      <c r="K1022" s="7"/>
      <c r="L1022" s="7"/>
      <c r="M1022" s="7"/>
      <c r="N1022" s="7"/>
      <c r="O1022" s="7"/>
    </row>
    <row r="1023" spans="10:15">
      <c r="J1023" s="7"/>
      <c r="K1023" s="7"/>
      <c r="L1023" s="7"/>
      <c r="M1023" s="7"/>
      <c r="N1023" s="7"/>
      <c r="O1023" s="7"/>
    </row>
    <row r="1024" spans="10:15">
      <c r="J1024" s="7"/>
      <c r="K1024" s="7"/>
      <c r="L1024" s="7"/>
      <c r="M1024" s="7"/>
      <c r="N1024" s="7"/>
      <c r="O1024" s="7"/>
    </row>
    <row r="1025" spans="10:15">
      <c r="J1025" s="7"/>
      <c r="K1025" s="7"/>
      <c r="L1025" s="7"/>
      <c r="M1025" s="7"/>
      <c r="N1025" s="7"/>
      <c r="O1025" s="7"/>
    </row>
    <row r="1026" spans="10:15">
      <c r="J1026" s="7"/>
      <c r="K1026" s="7"/>
      <c r="L1026" s="7"/>
      <c r="M1026" s="7"/>
      <c r="N1026" s="7"/>
      <c r="O1026" s="7"/>
    </row>
    <row r="1027" spans="10:15">
      <c r="J1027" s="7"/>
      <c r="K1027" s="7"/>
      <c r="L1027" s="7"/>
      <c r="M1027" s="7"/>
      <c r="N1027" s="7"/>
      <c r="O1027" s="7"/>
    </row>
    <row r="1028" spans="10:15">
      <c r="J1028" s="7"/>
      <c r="K1028" s="7"/>
      <c r="L1028" s="7"/>
      <c r="M1028" s="7"/>
      <c r="N1028" s="7"/>
      <c r="O1028" s="7"/>
    </row>
    <row r="1029" spans="10:15">
      <c r="J1029" s="7"/>
      <c r="K1029" s="7"/>
      <c r="L1029" s="7"/>
      <c r="M1029" s="7"/>
      <c r="N1029" s="7"/>
      <c r="O1029" s="7"/>
    </row>
    <row r="1030" spans="10:15">
      <c r="J1030" s="7"/>
      <c r="K1030" s="7"/>
      <c r="L1030" s="7"/>
      <c r="M1030" s="7"/>
      <c r="N1030" s="7"/>
      <c r="O1030" s="7"/>
    </row>
    <row r="1031" spans="10:15">
      <c r="J1031" s="7"/>
      <c r="K1031" s="7"/>
      <c r="L1031" s="7"/>
      <c r="M1031" s="7"/>
      <c r="N1031" s="7"/>
      <c r="O1031" s="7"/>
    </row>
    <row r="1032" spans="10:15">
      <c r="J1032" s="7"/>
      <c r="K1032" s="7"/>
      <c r="L1032" s="7"/>
      <c r="M1032" s="7"/>
      <c r="N1032" s="7"/>
      <c r="O1032" s="7"/>
    </row>
    <row r="1033" spans="10:15">
      <c r="J1033" s="7"/>
      <c r="K1033" s="7"/>
      <c r="L1033" s="7"/>
      <c r="M1033" s="7"/>
      <c r="N1033" s="7"/>
      <c r="O1033" s="7"/>
    </row>
    <row r="1034" spans="10:15">
      <c r="J1034" s="7"/>
      <c r="K1034" s="7"/>
      <c r="L1034" s="7"/>
      <c r="M1034" s="7"/>
      <c r="N1034" s="7"/>
      <c r="O1034" s="7"/>
    </row>
    <row r="1035" spans="10:15">
      <c r="J1035" s="7"/>
      <c r="K1035" s="7"/>
      <c r="L1035" s="7"/>
      <c r="M1035" s="7"/>
      <c r="N1035" s="7"/>
      <c r="O1035" s="7"/>
    </row>
    <row r="1036" spans="10:15">
      <c r="J1036" s="7"/>
      <c r="K1036" s="7"/>
      <c r="L1036" s="7"/>
      <c r="M1036" s="7"/>
      <c r="N1036" s="7"/>
      <c r="O1036" s="7"/>
    </row>
    <row r="1037" spans="10:15">
      <c r="J1037" s="7"/>
      <c r="K1037" s="7"/>
      <c r="L1037" s="7"/>
      <c r="M1037" s="7"/>
      <c r="N1037" s="7"/>
      <c r="O1037" s="7"/>
    </row>
    <row r="1038" spans="10:15">
      <c r="J1038" s="7"/>
      <c r="K1038" s="7"/>
      <c r="L1038" s="7"/>
      <c r="M1038" s="7"/>
      <c r="N1038" s="7"/>
      <c r="O1038" s="7"/>
    </row>
    <row r="1039" spans="10:15">
      <c r="J1039" s="7"/>
      <c r="K1039" s="7"/>
      <c r="L1039" s="7"/>
      <c r="M1039" s="7"/>
      <c r="N1039" s="7"/>
      <c r="O1039" s="7"/>
    </row>
    <row r="1040" spans="10:15">
      <c r="J1040" s="7"/>
      <c r="K1040" s="7"/>
      <c r="L1040" s="7"/>
      <c r="M1040" s="7"/>
      <c r="N1040" s="7"/>
      <c r="O1040" s="7"/>
    </row>
    <row r="1041" spans="10:15">
      <c r="J1041" s="7"/>
      <c r="K1041" s="7"/>
      <c r="L1041" s="7"/>
      <c r="M1041" s="7"/>
      <c r="N1041" s="7"/>
      <c r="O1041" s="7"/>
    </row>
    <row r="1042" spans="10:15">
      <c r="J1042" s="7"/>
      <c r="K1042" s="7"/>
      <c r="L1042" s="7"/>
      <c r="M1042" s="7"/>
      <c r="N1042" s="7"/>
      <c r="O1042" s="7"/>
    </row>
    <row r="1043" spans="10:15">
      <c r="J1043" s="7"/>
      <c r="K1043" s="7"/>
      <c r="L1043" s="7"/>
      <c r="M1043" s="7"/>
      <c r="N1043" s="7"/>
      <c r="O1043" s="7"/>
    </row>
    <row r="1044" spans="10:15">
      <c r="J1044" s="7"/>
      <c r="K1044" s="7"/>
      <c r="L1044" s="7"/>
      <c r="M1044" s="7"/>
      <c r="N1044" s="7"/>
      <c r="O1044" s="7"/>
    </row>
    <row r="1045" spans="10:15">
      <c r="J1045" s="7"/>
      <c r="K1045" s="7"/>
      <c r="L1045" s="7"/>
      <c r="M1045" s="7"/>
      <c r="N1045" s="7"/>
      <c r="O1045" s="7"/>
    </row>
    <row r="1046" spans="10:15">
      <c r="J1046" s="7"/>
      <c r="K1046" s="7"/>
      <c r="L1046" s="7"/>
      <c r="M1046" s="7"/>
      <c r="N1046" s="7"/>
      <c r="O1046" s="7"/>
    </row>
    <row r="1047" spans="10:15">
      <c r="J1047" s="7"/>
      <c r="K1047" s="7"/>
      <c r="L1047" s="7"/>
      <c r="M1047" s="7"/>
      <c r="N1047" s="7"/>
      <c r="O1047" s="7"/>
    </row>
    <row r="1048" spans="10:15">
      <c r="J1048" s="7"/>
      <c r="K1048" s="7"/>
      <c r="L1048" s="7"/>
      <c r="M1048" s="7"/>
      <c r="N1048" s="7"/>
      <c r="O1048" s="7"/>
    </row>
    <row r="1049" spans="10:15">
      <c r="J1049" s="7"/>
      <c r="K1049" s="7"/>
      <c r="L1049" s="7"/>
      <c r="M1049" s="7"/>
      <c r="N1049" s="7"/>
      <c r="O1049" s="7"/>
    </row>
    <row r="1050" spans="10:15">
      <c r="J1050" s="7"/>
      <c r="K1050" s="7"/>
      <c r="L1050" s="7"/>
      <c r="M1050" s="7"/>
      <c r="N1050" s="7"/>
      <c r="O1050" s="7"/>
    </row>
    <row r="1051" spans="10:15">
      <c r="J1051" s="7"/>
      <c r="K1051" s="7"/>
      <c r="L1051" s="7"/>
      <c r="M1051" s="7"/>
      <c r="N1051" s="7"/>
      <c r="O1051" s="7"/>
    </row>
    <row r="1052" spans="10:15">
      <c r="J1052" s="7"/>
      <c r="K1052" s="7"/>
      <c r="L1052" s="7"/>
      <c r="M1052" s="7"/>
      <c r="N1052" s="7"/>
      <c r="O1052" s="7"/>
    </row>
    <row r="1053" spans="10:15">
      <c r="J1053" s="7"/>
      <c r="K1053" s="7"/>
      <c r="L1053" s="7"/>
      <c r="M1053" s="7"/>
      <c r="N1053" s="7"/>
      <c r="O1053" s="7"/>
    </row>
    <row r="1054" spans="10:15">
      <c r="J1054" s="7"/>
      <c r="K1054" s="7"/>
      <c r="L1054" s="7"/>
      <c r="M1054" s="7"/>
      <c r="N1054" s="7"/>
      <c r="O1054" s="7"/>
    </row>
    <row r="1055" spans="10:15">
      <c r="J1055" s="7"/>
      <c r="K1055" s="7"/>
      <c r="L1055" s="7"/>
      <c r="M1055" s="7"/>
      <c r="N1055" s="7"/>
      <c r="O1055" s="7"/>
    </row>
    <row r="1056" spans="10:15">
      <c r="J1056" s="7"/>
      <c r="K1056" s="7"/>
      <c r="L1056" s="7"/>
      <c r="M1056" s="7"/>
      <c r="N1056" s="7"/>
      <c r="O1056" s="7"/>
    </row>
    <row r="1057" spans="10:15">
      <c r="J1057" s="7"/>
      <c r="K1057" s="7"/>
      <c r="L1057" s="7"/>
      <c r="M1057" s="7"/>
      <c r="N1057" s="7"/>
      <c r="O1057" s="7"/>
    </row>
    <row r="1058" spans="10:15">
      <c r="J1058" s="7"/>
      <c r="K1058" s="7"/>
      <c r="L1058" s="7"/>
      <c r="M1058" s="7"/>
      <c r="N1058" s="7"/>
      <c r="O1058" s="7"/>
    </row>
    <row r="1059" spans="10:15">
      <c r="J1059" s="7"/>
      <c r="K1059" s="7"/>
      <c r="L1059" s="7"/>
      <c r="M1059" s="7"/>
      <c r="N1059" s="7"/>
      <c r="O1059" s="7"/>
    </row>
    <row r="1060" spans="10:15">
      <c r="J1060" s="7"/>
      <c r="K1060" s="7"/>
      <c r="L1060" s="7"/>
      <c r="M1060" s="7"/>
      <c r="N1060" s="7"/>
      <c r="O1060" s="7"/>
    </row>
    <row r="1061" spans="10:15">
      <c r="J1061" s="7"/>
      <c r="K1061" s="7"/>
      <c r="L1061" s="7"/>
      <c r="M1061" s="7"/>
      <c r="N1061" s="7"/>
      <c r="O1061" s="7"/>
    </row>
    <row r="1062" spans="10:15">
      <c r="J1062" s="7"/>
      <c r="K1062" s="7"/>
      <c r="L1062" s="7"/>
      <c r="M1062" s="7"/>
      <c r="N1062" s="7"/>
      <c r="O1062" s="7"/>
    </row>
    <row r="1063" spans="10:15">
      <c r="J1063" s="7"/>
      <c r="K1063" s="7"/>
      <c r="L1063" s="7"/>
      <c r="M1063" s="7"/>
      <c r="N1063" s="7"/>
      <c r="O1063" s="7"/>
    </row>
    <row r="1064" spans="10:15">
      <c r="J1064" s="7"/>
      <c r="K1064" s="7"/>
      <c r="L1064" s="7"/>
      <c r="M1064" s="7"/>
      <c r="N1064" s="7"/>
      <c r="O1064" s="7"/>
    </row>
    <row r="1065" spans="10:15">
      <c r="J1065" s="7"/>
      <c r="K1065" s="7"/>
      <c r="L1065" s="7"/>
      <c r="M1065" s="7"/>
      <c r="N1065" s="7"/>
      <c r="O1065" s="7"/>
    </row>
    <row r="1066" spans="10:15">
      <c r="J1066" s="7"/>
      <c r="K1066" s="7"/>
      <c r="L1066" s="7"/>
      <c r="M1066" s="7"/>
      <c r="N1066" s="7"/>
      <c r="O1066" s="7"/>
    </row>
    <row r="1067" spans="10:15">
      <c r="J1067" s="7"/>
      <c r="K1067" s="7"/>
      <c r="L1067" s="7"/>
      <c r="M1067" s="7"/>
      <c r="N1067" s="7"/>
      <c r="O1067" s="7"/>
    </row>
    <row r="1068" spans="10:15">
      <c r="J1068" s="7"/>
      <c r="K1068" s="7"/>
      <c r="L1068" s="7"/>
      <c r="M1068" s="7"/>
      <c r="N1068" s="7"/>
      <c r="O1068" s="7"/>
    </row>
    <row r="1069" spans="10:15">
      <c r="J1069" s="7"/>
      <c r="K1069" s="7"/>
      <c r="L1069" s="7"/>
      <c r="M1069" s="7"/>
      <c r="N1069" s="7"/>
      <c r="O1069" s="7"/>
    </row>
    <row r="1070" spans="10:15">
      <c r="J1070" s="7"/>
      <c r="K1070" s="7"/>
      <c r="L1070" s="7"/>
      <c r="M1070" s="7"/>
      <c r="N1070" s="7"/>
      <c r="O1070" s="7"/>
    </row>
    <row r="1071" spans="10:15">
      <c r="J1071" s="7"/>
      <c r="K1071" s="7"/>
      <c r="L1071" s="7"/>
      <c r="M1071" s="7"/>
      <c r="N1071" s="7"/>
      <c r="O1071" s="7"/>
    </row>
    <row r="1072" spans="10:15">
      <c r="J1072" s="7"/>
      <c r="K1072" s="7"/>
      <c r="L1072" s="7"/>
      <c r="M1072" s="7"/>
      <c r="N1072" s="7"/>
      <c r="O1072" s="7"/>
    </row>
    <row r="1073" spans="10:15">
      <c r="J1073" s="7"/>
      <c r="K1073" s="7"/>
      <c r="L1073" s="7"/>
      <c r="M1073" s="7"/>
      <c r="N1073" s="7"/>
      <c r="O1073" s="7"/>
    </row>
    <row r="1074" spans="10:15">
      <c r="J1074" s="7"/>
      <c r="K1074" s="7"/>
      <c r="L1074" s="7"/>
      <c r="M1074" s="7"/>
      <c r="N1074" s="7"/>
      <c r="O1074" s="7"/>
    </row>
    <row r="1075" spans="10:15">
      <c r="J1075" s="7"/>
      <c r="K1075" s="7"/>
      <c r="L1075" s="7"/>
      <c r="M1075" s="7"/>
      <c r="N1075" s="7"/>
      <c r="O1075" s="7"/>
    </row>
    <row r="1076" spans="10:15">
      <c r="J1076" s="7"/>
      <c r="K1076" s="7"/>
      <c r="L1076" s="7"/>
      <c r="M1076" s="7"/>
      <c r="N1076" s="7"/>
      <c r="O1076" s="7"/>
    </row>
    <row r="1077" spans="10:15">
      <c r="J1077" s="7"/>
      <c r="K1077" s="7"/>
      <c r="L1077" s="7"/>
      <c r="M1077" s="7"/>
      <c r="N1077" s="7"/>
      <c r="O1077" s="7"/>
    </row>
    <row r="1078" spans="10:15">
      <c r="J1078" s="7"/>
      <c r="K1078" s="7"/>
      <c r="L1078" s="7"/>
      <c r="M1078" s="7"/>
      <c r="N1078" s="7"/>
      <c r="O1078" s="7"/>
    </row>
    <row r="1079" spans="10:15">
      <c r="J1079" s="7"/>
      <c r="K1079" s="7"/>
      <c r="L1079" s="7"/>
      <c r="M1079" s="7"/>
      <c r="N1079" s="7"/>
      <c r="O1079" s="7"/>
    </row>
    <row r="1080" spans="10:15">
      <c r="J1080" s="7"/>
      <c r="K1080" s="7"/>
      <c r="L1080" s="7"/>
      <c r="M1080" s="7"/>
      <c r="N1080" s="7"/>
      <c r="O1080" s="7"/>
    </row>
    <row r="1081" spans="10:15">
      <c r="J1081" s="7"/>
      <c r="K1081" s="7"/>
      <c r="L1081" s="7"/>
      <c r="M1081" s="7"/>
      <c r="N1081" s="7"/>
      <c r="O1081" s="7"/>
    </row>
    <row r="1082" spans="10:15">
      <c r="J1082" s="7"/>
      <c r="K1082" s="7"/>
      <c r="L1082" s="7"/>
      <c r="M1082" s="7"/>
      <c r="N1082" s="7"/>
      <c r="O1082" s="7"/>
    </row>
    <row r="1083" spans="10:15">
      <c r="J1083" s="7"/>
      <c r="K1083" s="7"/>
      <c r="L1083" s="7"/>
      <c r="M1083" s="7"/>
      <c r="N1083" s="7"/>
      <c r="O1083" s="7"/>
    </row>
    <row r="1084" spans="10:15">
      <c r="J1084" s="7"/>
      <c r="K1084" s="7"/>
      <c r="L1084" s="7"/>
      <c r="M1084" s="7"/>
      <c r="N1084" s="7"/>
      <c r="O1084" s="7"/>
    </row>
    <row r="1085" spans="10:15">
      <c r="J1085" s="7"/>
      <c r="K1085" s="7"/>
      <c r="L1085" s="7"/>
      <c r="M1085" s="7"/>
      <c r="N1085" s="7"/>
      <c r="O1085" s="7"/>
    </row>
    <row r="1086" spans="10:15">
      <c r="J1086" s="7"/>
      <c r="K1086" s="7"/>
      <c r="L1086" s="7"/>
      <c r="M1086" s="7"/>
      <c r="N1086" s="7"/>
      <c r="O1086" s="7"/>
    </row>
    <row r="1087" spans="10:15">
      <c r="J1087" s="7"/>
      <c r="K1087" s="7"/>
      <c r="L1087" s="7"/>
      <c r="M1087" s="7"/>
      <c r="N1087" s="7"/>
      <c r="O1087" s="7"/>
    </row>
    <row r="1088" spans="10:15">
      <c r="J1088" s="7"/>
      <c r="K1088" s="7"/>
      <c r="L1088" s="7"/>
      <c r="M1088" s="7"/>
      <c r="N1088" s="7"/>
      <c r="O1088" s="7"/>
    </row>
    <row r="1089" spans="10:15">
      <c r="J1089" s="7"/>
      <c r="K1089" s="7"/>
      <c r="L1089" s="7"/>
      <c r="M1089" s="7"/>
      <c r="N1089" s="7"/>
      <c r="O1089" s="7"/>
    </row>
    <row r="1090" spans="10:15">
      <c r="J1090" s="7"/>
      <c r="K1090" s="7"/>
      <c r="L1090" s="7"/>
      <c r="M1090" s="7"/>
      <c r="N1090" s="7"/>
      <c r="O1090" s="7"/>
    </row>
    <row r="1091" spans="10:15">
      <c r="J1091" s="7"/>
      <c r="K1091" s="7"/>
      <c r="L1091" s="7"/>
      <c r="M1091" s="7"/>
      <c r="N1091" s="7"/>
      <c r="O1091" s="7"/>
    </row>
    <row r="1092" spans="10:15">
      <c r="J1092" s="7"/>
      <c r="K1092" s="7"/>
      <c r="L1092" s="7"/>
      <c r="M1092" s="7"/>
      <c r="N1092" s="7"/>
      <c r="O1092" s="7"/>
    </row>
    <row r="1093" spans="10:15">
      <c r="J1093" s="7"/>
      <c r="K1093" s="7"/>
      <c r="L1093" s="7"/>
      <c r="M1093" s="7"/>
      <c r="N1093" s="7"/>
      <c r="O1093" s="7"/>
    </row>
    <row r="1094" spans="10:15">
      <c r="J1094" s="7"/>
      <c r="K1094" s="7"/>
      <c r="L1094" s="7"/>
      <c r="M1094" s="7"/>
      <c r="N1094" s="7"/>
      <c r="O1094" s="7"/>
    </row>
    <row r="1095" spans="10:15">
      <c r="J1095" s="7"/>
      <c r="K1095" s="7"/>
      <c r="L1095" s="7"/>
      <c r="M1095" s="7"/>
      <c r="N1095" s="7"/>
      <c r="O1095" s="7"/>
    </row>
    <row r="1096" spans="10:15">
      <c r="J1096" s="7"/>
      <c r="K1096" s="7"/>
      <c r="L1096" s="7"/>
      <c r="M1096" s="7"/>
      <c r="N1096" s="7"/>
      <c r="O1096" s="7"/>
    </row>
    <row r="1097" spans="10:15">
      <c r="J1097" s="7"/>
      <c r="K1097" s="7"/>
      <c r="L1097" s="7"/>
      <c r="M1097" s="7"/>
      <c r="N1097" s="7"/>
      <c r="O1097" s="7"/>
    </row>
    <row r="1098" spans="10:15">
      <c r="J1098" s="7"/>
      <c r="K1098" s="7"/>
      <c r="L1098" s="7"/>
      <c r="M1098" s="7"/>
      <c r="N1098" s="7"/>
      <c r="O1098" s="7"/>
    </row>
    <row r="1099" spans="10:15">
      <c r="J1099" s="7"/>
      <c r="K1099" s="7"/>
      <c r="L1099" s="7"/>
      <c r="M1099" s="7"/>
      <c r="N1099" s="7"/>
      <c r="O1099" s="7"/>
    </row>
    <row r="1100" spans="10:15">
      <c r="J1100" s="7"/>
      <c r="K1100" s="7"/>
      <c r="L1100" s="7"/>
      <c r="M1100" s="7"/>
      <c r="N1100" s="7"/>
      <c r="O1100" s="7"/>
    </row>
    <row r="1101" spans="10:15">
      <c r="J1101" s="7"/>
      <c r="K1101" s="7"/>
      <c r="L1101" s="7"/>
      <c r="M1101" s="7"/>
      <c r="N1101" s="7"/>
      <c r="O1101" s="7"/>
    </row>
    <row r="1102" spans="10:15">
      <c r="J1102" s="7"/>
      <c r="K1102" s="7"/>
      <c r="L1102" s="7"/>
      <c r="M1102" s="7"/>
      <c r="N1102" s="7"/>
      <c r="O1102" s="7"/>
    </row>
    <row r="1103" spans="10:15">
      <c r="J1103" s="7"/>
      <c r="K1103" s="7"/>
      <c r="L1103" s="7"/>
      <c r="M1103" s="7"/>
      <c r="N1103" s="7"/>
      <c r="O1103" s="7"/>
    </row>
    <row r="1104" spans="10:15">
      <c r="J1104" s="7"/>
      <c r="K1104" s="7"/>
      <c r="L1104" s="7"/>
      <c r="M1104" s="7"/>
      <c r="N1104" s="7"/>
      <c r="O1104" s="7"/>
    </row>
    <row r="1105" spans="10:15">
      <c r="J1105" s="7"/>
      <c r="K1105" s="7"/>
      <c r="L1105" s="7"/>
      <c r="M1105" s="7"/>
      <c r="N1105" s="7"/>
      <c r="O1105" s="7"/>
    </row>
    <row r="1106" spans="10:15">
      <c r="J1106" s="7"/>
      <c r="K1106" s="7"/>
      <c r="L1106" s="7"/>
      <c r="M1106" s="7"/>
      <c r="N1106" s="7"/>
      <c r="O1106" s="7"/>
    </row>
    <row r="1107" spans="10:15">
      <c r="J1107" s="7"/>
      <c r="K1107" s="7"/>
      <c r="L1107" s="7"/>
      <c r="M1107" s="7"/>
      <c r="N1107" s="7"/>
      <c r="O1107" s="7"/>
    </row>
    <row r="1108" spans="10:15">
      <c r="J1108" s="7"/>
      <c r="K1108" s="7"/>
      <c r="L1108" s="7"/>
      <c r="M1108" s="7"/>
      <c r="N1108" s="7"/>
      <c r="O1108" s="7"/>
    </row>
    <row r="1109" spans="10:15">
      <c r="J1109" s="7"/>
      <c r="K1109" s="7"/>
      <c r="L1109" s="7"/>
      <c r="M1109" s="7"/>
      <c r="N1109" s="7"/>
      <c r="O1109" s="7"/>
    </row>
    <row r="1110" spans="10:15">
      <c r="J1110" s="7"/>
      <c r="K1110" s="7"/>
      <c r="L1110" s="7"/>
      <c r="M1110" s="7"/>
      <c r="N1110" s="7"/>
      <c r="O1110" s="7"/>
    </row>
    <row r="1111" spans="10:15">
      <c r="J1111" s="7"/>
      <c r="K1111" s="7"/>
      <c r="L1111" s="7"/>
      <c r="M1111" s="7"/>
      <c r="N1111" s="7"/>
      <c r="O1111" s="7"/>
    </row>
    <row r="1112" spans="10:15">
      <c r="J1112" s="7"/>
      <c r="K1112" s="7"/>
      <c r="L1112" s="7"/>
      <c r="M1112" s="7"/>
      <c r="N1112" s="7"/>
      <c r="O1112" s="7"/>
    </row>
    <row r="1113" spans="10:15">
      <c r="J1113" s="7"/>
      <c r="K1113" s="7"/>
      <c r="L1113" s="7"/>
      <c r="M1113" s="7"/>
      <c r="N1113" s="7"/>
      <c r="O1113" s="7"/>
    </row>
    <row r="1114" spans="10:15">
      <c r="J1114" s="7"/>
      <c r="K1114" s="7"/>
      <c r="L1114" s="7"/>
      <c r="M1114" s="7"/>
      <c r="N1114" s="7"/>
      <c r="O1114" s="7"/>
    </row>
    <row r="1115" spans="10:15">
      <c r="J1115" s="7"/>
      <c r="K1115" s="7"/>
      <c r="L1115" s="7"/>
      <c r="M1115" s="7"/>
      <c r="N1115" s="7"/>
      <c r="O1115" s="7"/>
    </row>
    <row r="1116" spans="10:15">
      <c r="J1116" s="7"/>
      <c r="K1116" s="7"/>
      <c r="L1116" s="7"/>
      <c r="M1116" s="7"/>
      <c r="N1116" s="7"/>
      <c r="O1116" s="7"/>
    </row>
    <row r="1117" spans="10:15">
      <c r="J1117" s="7"/>
      <c r="K1117" s="7"/>
      <c r="L1117" s="7"/>
      <c r="M1117" s="7"/>
      <c r="N1117" s="7"/>
      <c r="O1117" s="7"/>
    </row>
    <row r="1118" spans="10:15">
      <c r="J1118" s="7"/>
      <c r="K1118" s="7"/>
      <c r="L1118" s="7"/>
      <c r="M1118" s="7"/>
      <c r="N1118" s="7"/>
      <c r="O1118" s="7"/>
    </row>
    <row r="1119" spans="10:15">
      <c r="J1119" s="7"/>
      <c r="K1119" s="7"/>
      <c r="L1119" s="7"/>
      <c r="M1119" s="7"/>
      <c r="N1119" s="7"/>
      <c r="O1119" s="7"/>
    </row>
    <row r="1120" spans="10:15">
      <c r="J1120" s="7"/>
      <c r="K1120" s="7"/>
      <c r="L1120" s="7"/>
      <c r="M1120" s="7"/>
      <c r="N1120" s="7"/>
      <c r="O1120" s="7"/>
    </row>
    <row r="1121" spans="10:15">
      <c r="J1121" s="7"/>
      <c r="K1121" s="7"/>
      <c r="L1121" s="7"/>
      <c r="M1121" s="7"/>
      <c r="N1121" s="7"/>
      <c r="O1121" s="7"/>
    </row>
    <row r="1122" spans="10:15">
      <c r="J1122" s="7"/>
      <c r="K1122" s="7"/>
      <c r="L1122" s="7"/>
      <c r="M1122" s="7"/>
      <c r="N1122" s="7"/>
      <c r="O1122" s="7"/>
    </row>
    <row r="1123" spans="10:15">
      <c r="J1123" s="7"/>
      <c r="K1123" s="7"/>
      <c r="L1123" s="7"/>
      <c r="M1123" s="7"/>
      <c r="N1123" s="7"/>
      <c r="O1123" s="7"/>
    </row>
    <row r="1124" spans="10:15">
      <c r="J1124" s="7"/>
      <c r="K1124" s="7"/>
      <c r="L1124" s="7"/>
      <c r="M1124" s="7"/>
      <c r="N1124" s="7"/>
      <c r="O1124" s="7"/>
    </row>
    <row r="1125" spans="10:15">
      <c r="J1125" s="7"/>
      <c r="K1125" s="7"/>
      <c r="L1125" s="7"/>
      <c r="M1125" s="7"/>
      <c r="N1125" s="7"/>
      <c r="O1125" s="7"/>
    </row>
    <row r="1126" spans="10:15">
      <c r="J1126" s="7"/>
      <c r="K1126" s="7"/>
      <c r="L1126" s="7"/>
      <c r="M1126" s="7"/>
      <c r="N1126" s="7"/>
      <c r="O1126" s="7"/>
    </row>
    <row r="1127" spans="10:15">
      <c r="J1127" s="7"/>
      <c r="K1127" s="7"/>
      <c r="L1127" s="7"/>
      <c r="M1127" s="7"/>
      <c r="N1127" s="7"/>
      <c r="O1127" s="7"/>
    </row>
    <row r="1128" spans="10:15">
      <c r="J1128" s="7"/>
      <c r="K1128" s="7"/>
      <c r="L1128" s="7"/>
      <c r="M1128" s="7"/>
      <c r="N1128" s="7"/>
      <c r="O1128" s="7"/>
    </row>
    <row r="1129" spans="10:15">
      <c r="J1129" s="7"/>
      <c r="K1129" s="7"/>
      <c r="L1129" s="7"/>
      <c r="M1129" s="7"/>
      <c r="N1129" s="7"/>
      <c r="O1129" s="7"/>
    </row>
    <row r="1130" spans="10:15">
      <c r="J1130" s="7"/>
      <c r="K1130" s="7"/>
      <c r="L1130" s="7"/>
      <c r="M1130" s="7"/>
      <c r="N1130" s="7"/>
      <c r="O1130" s="7"/>
    </row>
    <row r="1131" spans="10:15">
      <c r="J1131" s="7"/>
      <c r="K1131" s="7"/>
      <c r="L1131" s="7"/>
      <c r="M1131" s="7"/>
      <c r="N1131" s="7"/>
      <c r="O1131" s="7"/>
    </row>
    <row r="1132" spans="10:15">
      <c r="J1132" s="7"/>
      <c r="K1132" s="7"/>
      <c r="L1132" s="7"/>
      <c r="M1132" s="7"/>
      <c r="N1132" s="7"/>
      <c r="O1132" s="7"/>
    </row>
    <row r="1133" spans="10:15">
      <c r="J1133" s="7"/>
      <c r="K1133" s="7"/>
      <c r="L1133" s="7"/>
      <c r="M1133" s="7"/>
      <c r="N1133" s="7"/>
      <c r="O1133" s="7"/>
    </row>
    <row r="1134" spans="10:15">
      <c r="J1134" s="7"/>
      <c r="K1134" s="7"/>
      <c r="L1134" s="7"/>
      <c r="M1134" s="7"/>
      <c r="N1134" s="7"/>
      <c r="O1134" s="7"/>
    </row>
    <row r="1135" spans="10:15">
      <c r="J1135" s="7"/>
      <c r="K1135" s="7"/>
      <c r="L1135" s="7"/>
      <c r="M1135" s="7"/>
      <c r="N1135" s="7"/>
      <c r="O1135" s="7"/>
    </row>
    <row r="1136" spans="10:15">
      <c r="J1136" s="7"/>
      <c r="K1136" s="7"/>
      <c r="L1136" s="7"/>
      <c r="M1136" s="7"/>
      <c r="N1136" s="7"/>
      <c r="O1136" s="7"/>
    </row>
    <row r="1137" spans="10:15">
      <c r="J1137" s="7"/>
      <c r="K1137" s="7"/>
      <c r="L1137" s="7"/>
      <c r="M1137" s="7"/>
      <c r="N1137" s="7"/>
      <c r="O1137" s="7"/>
    </row>
    <row r="1138" spans="10:15">
      <c r="J1138" s="7"/>
      <c r="K1138" s="7"/>
      <c r="L1138" s="7"/>
      <c r="M1138" s="7"/>
      <c r="N1138" s="7"/>
      <c r="O1138" s="7"/>
    </row>
    <row r="1139" spans="10:15">
      <c r="J1139" s="7"/>
      <c r="K1139" s="7"/>
      <c r="L1139" s="7"/>
      <c r="M1139" s="7"/>
      <c r="N1139" s="7"/>
      <c r="O1139" s="7"/>
    </row>
    <row r="1140" spans="10:15">
      <c r="J1140" s="7"/>
      <c r="K1140" s="7"/>
      <c r="L1140" s="7"/>
      <c r="M1140" s="7"/>
      <c r="N1140" s="7"/>
      <c r="O1140" s="7"/>
    </row>
    <row r="1141" spans="10:15">
      <c r="J1141" s="7"/>
      <c r="K1141" s="7"/>
      <c r="L1141" s="7"/>
      <c r="M1141" s="7"/>
      <c r="N1141" s="7"/>
      <c r="O1141" s="7"/>
    </row>
    <row r="1142" spans="10:15">
      <c r="J1142" s="7"/>
      <c r="K1142" s="7"/>
      <c r="L1142" s="7"/>
      <c r="M1142" s="7"/>
      <c r="N1142" s="7"/>
      <c r="O1142" s="7"/>
    </row>
    <row r="1143" spans="10:15">
      <c r="J1143" s="7"/>
      <c r="K1143" s="7"/>
      <c r="L1143" s="7"/>
      <c r="M1143" s="7"/>
      <c r="N1143" s="7"/>
      <c r="O1143" s="7"/>
    </row>
    <row r="1144" spans="10:15">
      <c r="J1144" s="7"/>
      <c r="K1144" s="7"/>
      <c r="L1144" s="7"/>
      <c r="M1144" s="7"/>
      <c r="N1144" s="7"/>
      <c r="O1144" s="7"/>
    </row>
    <row r="1145" spans="10:15">
      <c r="J1145" s="7"/>
      <c r="K1145" s="7"/>
      <c r="L1145" s="7"/>
      <c r="M1145" s="7"/>
      <c r="N1145" s="7"/>
      <c r="O1145" s="7"/>
    </row>
    <row r="1146" spans="10:15">
      <c r="J1146" s="7"/>
      <c r="K1146" s="7"/>
      <c r="L1146" s="7"/>
      <c r="M1146" s="7"/>
      <c r="N1146" s="7"/>
      <c r="O1146" s="7"/>
    </row>
    <row r="1147" spans="10:15">
      <c r="J1147" s="7"/>
      <c r="K1147" s="7"/>
      <c r="L1147" s="7"/>
      <c r="M1147" s="7"/>
      <c r="N1147" s="7"/>
      <c r="O1147" s="7"/>
    </row>
    <row r="1148" spans="10:15">
      <c r="J1148" s="7"/>
      <c r="K1148" s="7"/>
      <c r="L1148" s="7"/>
      <c r="M1148" s="7"/>
      <c r="N1148" s="7"/>
      <c r="O1148" s="7"/>
    </row>
    <row r="1149" spans="10:15">
      <c r="J1149" s="7"/>
      <c r="K1149" s="7"/>
      <c r="L1149" s="7"/>
      <c r="M1149" s="7"/>
      <c r="N1149" s="7"/>
      <c r="O1149" s="7"/>
    </row>
    <row r="1150" spans="10:15">
      <c r="J1150" s="7"/>
      <c r="K1150" s="7"/>
      <c r="L1150" s="7"/>
      <c r="M1150" s="7"/>
      <c r="N1150" s="7"/>
      <c r="O1150" s="7"/>
    </row>
    <row r="1151" spans="10:15">
      <c r="J1151" s="7"/>
      <c r="K1151" s="7"/>
      <c r="L1151" s="7"/>
      <c r="M1151" s="7"/>
      <c r="N1151" s="7"/>
      <c r="O1151" s="7"/>
    </row>
    <row r="1152" spans="10:15">
      <c r="J1152" s="7"/>
      <c r="K1152" s="7"/>
      <c r="L1152" s="7"/>
      <c r="M1152" s="7"/>
      <c r="N1152" s="7"/>
      <c r="O1152" s="7"/>
    </row>
    <row r="1153" spans="10:15">
      <c r="J1153" s="7"/>
      <c r="K1153" s="7"/>
      <c r="L1153" s="7"/>
      <c r="M1153" s="7"/>
      <c r="N1153" s="7"/>
      <c r="O1153" s="7"/>
    </row>
    <row r="1154" spans="10:15">
      <c r="J1154" s="7"/>
      <c r="K1154" s="7"/>
      <c r="L1154" s="7"/>
      <c r="M1154" s="7"/>
      <c r="N1154" s="7"/>
      <c r="O1154" s="7"/>
    </row>
    <row r="1155" spans="10:15">
      <c r="J1155" s="7"/>
      <c r="K1155" s="7"/>
      <c r="L1155" s="7"/>
      <c r="M1155" s="7"/>
      <c r="N1155" s="7"/>
      <c r="O1155" s="7"/>
    </row>
    <row r="1156" spans="10:15">
      <c r="J1156" s="7"/>
      <c r="K1156" s="7"/>
      <c r="L1156" s="7"/>
      <c r="M1156" s="7"/>
      <c r="N1156" s="7"/>
      <c r="O1156" s="7"/>
    </row>
    <row r="1157" spans="10:15">
      <c r="J1157" s="7"/>
      <c r="K1157" s="7"/>
      <c r="L1157" s="7"/>
      <c r="M1157" s="7"/>
      <c r="N1157" s="7"/>
      <c r="O1157" s="7"/>
    </row>
    <row r="1158" spans="10:15">
      <c r="J1158" s="7"/>
      <c r="K1158" s="7"/>
      <c r="L1158" s="7"/>
      <c r="M1158" s="7"/>
      <c r="N1158" s="7"/>
      <c r="O1158" s="7"/>
    </row>
    <row r="1159" spans="10:15">
      <c r="J1159" s="7"/>
      <c r="K1159" s="7"/>
      <c r="L1159" s="7"/>
      <c r="M1159" s="7"/>
      <c r="N1159" s="7"/>
      <c r="O1159" s="7"/>
    </row>
    <row r="1160" spans="10:15">
      <c r="J1160" s="7"/>
      <c r="K1160" s="7"/>
      <c r="L1160" s="7"/>
      <c r="M1160" s="7"/>
      <c r="N1160" s="7"/>
      <c r="O1160" s="7"/>
    </row>
    <row r="1161" spans="10:15">
      <c r="J1161" s="7"/>
      <c r="K1161" s="7"/>
      <c r="L1161" s="7"/>
      <c r="M1161" s="7"/>
      <c r="N1161" s="7"/>
      <c r="O1161" s="7"/>
    </row>
    <row r="1162" spans="10:15">
      <c r="J1162" s="7"/>
      <c r="K1162" s="7"/>
      <c r="L1162" s="7"/>
      <c r="M1162" s="7"/>
      <c r="N1162" s="7"/>
      <c r="O1162" s="7"/>
    </row>
    <row r="1163" spans="10:15">
      <c r="J1163" s="7"/>
      <c r="K1163" s="7"/>
      <c r="L1163" s="7"/>
      <c r="M1163" s="7"/>
      <c r="N1163" s="7"/>
      <c r="O1163" s="7"/>
    </row>
    <row r="1164" spans="10:15">
      <c r="J1164" s="7"/>
      <c r="K1164" s="7"/>
      <c r="L1164" s="7"/>
      <c r="M1164" s="7"/>
      <c r="N1164" s="7"/>
      <c r="O1164" s="7"/>
    </row>
    <row r="1165" spans="10:15">
      <c r="J1165" s="7"/>
      <c r="K1165" s="7"/>
      <c r="L1165" s="7"/>
      <c r="M1165" s="7"/>
      <c r="N1165" s="7"/>
      <c r="O1165" s="7"/>
    </row>
    <row r="1166" spans="10:15">
      <c r="J1166" s="7"/>
      <c r="K1166" s="7"/>
      <c r="L1166" s="7"/>
      <c r="M1166" s="7"/>
      <c r="N1166" s="7"/>
      <c r="O1166" s="7"/>
    </row>
    <row r="1167" spans="10:15">
      <c r="J1167" s="7"/>
      <c r="K1167" s="7"/>
      <c r="L1167" s="7"/>
      <c r="M1167" s="7"/>
      <c r="N1167" s="7"/>
      <c r="O1167" s="7"/>
    </row>
    <row r="1168" spans="10:15">
      <c r="J1168" s="7"/>
      <c r="K1168" s="7"/>
      <c r="L1168" s="7"/>
      <c r="M1168" s="7"/>
      <c r="N1168" s="7"/>
      <c r="O1168" s="7"/>
    </row>
    <row r="1169" spans="10:15">
      <c r="J1169" s="7"/>
      <c r="K1169" s="7"/>
      <c r="L1169" s="7"/>
      <c r="M1169" s="7"/>
      <c r="N1169" s="7"/>
      <c r="O1169" s="7"/>
    </row>
    <row r="1170" spans="10:15">
      <c r="J1170" s="7"/>
      <c r="K1170" s="7"/>
      <c r="L1170" s="7"/>
      <c r="M1170" s="7"/>
      <c r="N1170" s="7"/>
      <c r="O1170" s="7"/>
    </row>
    <row r="1171" spans="10:15">
      <c r="J1171" s="7"/>
      <c r="K1171" s="7"/>
      <c r="L1171" s="7"/>
      <c r="M1171" s="7"/>
      <c r="N1171" s="7"/>
      <c r="O1171" s="7"/>
    </row>
    <row r="1172" spans="10:15">
      <c r="J1172" s="7"/>
      <c r="K1172" s="7"/>
      <c r="L1172" s="7"/>
      <c r="M1172" s="7"/>
      <c r="N1172" s="7"/>
      <c r="O1172" s="7"/>
    </row>
    <row r="1173" spans="10:15">
      <c r="J1173" s="7"/>
      <c r="K1173" s="7"/>
      <c r="L1173" s="7"/>
      <c r="M1173" s="7"/>
      <c r="N1173" s="7"/>
      <c r="O1173" s="7"/>
    </row>
    <row r="1174" spans="10:15">
      <c r="J1174" s="7"/>
      <c r="K1174" s="7"/>
      <c r="L1174" s="7"/>
      <c r="M1174" s="7"/>
      <c r="N1174" s="7"/>
      <c r="O1174" s="7"/>
    </row>
    <row r="1175" spans="10:15">
      <c r="J1175" s="7"/>
      <c r="K1175" s="7"/>
      <c r="L1175" s="7"/>
      <c r="M1175" s="7"/>
      <c r="N1175" s="7"/>
      <c r="O1175" s="7"/>
    </row>
    <row r="1176" spans="10:15">
      <c r="J1176" s="7"/>
      <c r="K1176" s="7"/>
      <c r="L1176" s="7"/>
      <c r="M1176" s="7"/>
      <c r="N1176" s="7"/>
      <c r="O1176" s="7"/>
    </row>
    <row r="1177" spans="10:15">
      <c r="J1177" s="7"/>
      <c r="K1177" s="7"/>
      <c r="L1177" s="7"/>
      <c r="M1177" s="7"/>
      <c r="N1177" s="7"/>
      <c r="O1177" s="7"/>
    </row>
    <row r="1178" spans="10:15">
      <c r="J1178" s="7"/>
      <c r="K1178" s="7"/>
      <c r="L1178" s="7"/>
      <c r="M1178" s="7"/>
      <c r="N1178" s="7"/>
      <c r="O1178" s="7"/>
    </row>
    <row r="1179" spans="10:15">
      <c r="J1179" s="7"/>
      <c r="K1179" s="7"/>
      <c r="L1179" s="7"/>
      <c r="M1179" s="7"/>
      <c r="N1179" s="7"/>
      <c r="O1179" s="7"/>
    </row>
    <row r="1180" spans="10:15">
      <c r="J1180" s="7"/>
      <c r="K1180" s="7"/>
      <c r="L1180" s="7"/>
      <c r="M1180" s="7"/>
      <c r="N1180" s="7"/>
      <c r="O1180" s="7"/>
    </row>
    <row r="1181" spans="10:15">
      <c r="J1181" s="7"/>
      <c r="K1181" s="7"/>
      <c r="L1181" s="7"/>
      <c r="M1181" s="7"/>
      <c r="N1181" s="7"/>
      <c r="O1181" s="7"/>
    </row>
    <row r="1182" spans="10:15">
      <c r="J1182" s="7"/>
      <c r="K1182" s="7"/>
      <c r="L1182" s="7"/>
      <c r="M1182" s="7"/>
      <c r="N1182" s="7"/>
      <c r="O1182" s="7"/>
    </row>
    <row r="1183" spans="10:15">
      <c r="J1183" s="7"/>
      <c r="K1183" s="7"/>
      <c r="L1183" s="7"/>
      <c r="M1183" s="7"/>
      <c r="N1183" s="7"/>
      <c r="O1183" s="7"/>
    </row>
    <row r="1184" spans="10:15">
      <c r="J1184" s="7"/>
      <c r="K1184" s="7"/>
      <c r="L1184" s="7"/>
      <c r="M1184" s="7"/>
      <c r="N1184" s="7"/>
      <c r="O1184" s="7"/>
    </row>
    <row r="1185" spans="10:15">
      <c r="J1185" s="7"/>
      <c r="K1185" s="7"/>
      <c r="L1185" s="7"/>
      <c r="M1185" s="7"/>
      <c r="N1185" s="7"/>
      <c r="O1185" s="7"/>
    </row>
    <row r="1186" spans="10:15">
      <c r="J1186" s="7"/>
      <c r="K1186" s="7"/>
      <c r="L1186" s="7"/>
      <c r="M1186" s="7"/>
      <c r="N1186" s="7"/>
      <c r="O1186" s="7"/>
    </row>
    <row r="1187" spans="10:15">
      <c r="J1187" s="7"/>
      <c r="K1187" s="7"/>
      <c r="L1187" s="7"/>
      <c r="M1187" s="7"/>
      <c r="N1187" s="7"/>
      <c r="O1187" s="7"/>
    </row>
    <row r="1188" spans="10:15">
      <c r="J1188" s="7"/>
      <c r="K1188" s="7"/>
      <c r="L1188" s="7"/>
      <c r="M1188" s="7"/>
      <c r="N1188" s="7"/>
      <c r="O1188" s="7"/>
    </row>
    <row r="1189" spans="10:15">
      <c r="J1189" s="7"/>
      <c r="K1189" s="7"/>
      <c r="L1189" s="7"/>
      <c r="M1189" s="7"/>
      <c r="N1189" s="7"/>
      <c r="O1189" s="7"/>
    </row>
    <row r="1190" spans="10:15">
      <c r="J1190" s="7"/>
      <c r="K1190" s="7"/>
      <c r="L1190" s="7"/>
      <c r="M1190" s="7"/>
      <c r="N1190" s="7"/>
      <c r="O1190" s="7"/>
    </row>
    <row r="1191" spans="10:15">
      <c r="J1191" s="7"/>
      <c r="K1191" s="7"/>
      <c r="L1191" s="7"/>
      <c r="M1191" s="7"/>
      <c r="N1191" s="7"/>
      <c r="O1191" s="7"/>
    </row>
    <row r="1192" spans="10:15">
      <c r="J1192" s="7"/>
      <c r="K1192" s="7"/>
      <c r="L1192" s="7"/>
      <c r="M1192" s="7"/>
      <c r="N1192" s="7"/>
      <c r="O1192" s="7"/>
    </row>
    <row r="1193" spans="10:15">
      <c r="J1193" s="7"/>
      <c r="K1193" s="7"/>
      <c r="L1193" s="7"/>
      <c r="M1193" s="7"/>
      <c r="N1193" s="7"/>
      <c r="O1193" s="7"/>
    </row>
    <row r="1194" spans="10:15">
      <c r="J1194" s="7"/>
      <c r="K1194" s="7"/>
      <c r="L1194" s="7"/>
      <c r="M1194" s="7"/>
      <c r="N1194" s="7"/>
      <c r="O1194" s="7"/>
    </row>
    <row r="1195" spans="10:15">
      <c r="J1195" s="7"/>
      <c r="K1195" s="7"/>
      <c r="L1195" s="7"/>
      <c r="M1195" s="7"/>
      <c r="N1195" s="7"/>
      <c r="O1195" s="7"/>
    </row>
    <row r="1196" spans="10:15">
      <c r="J1196" s="7"/>
      <c r="K1196" s="7"/>
      <c r="L1196" s="7"/>
      <c r="M1196" s="7"/>
      <c r="N1196" s="7"/>
      <c r="O1196" s="7"/>
    </row>
    <row r="1197" spans="10:15">
      <c r="J1197" s="7"/>
      <c r="K1197" s="7"/>
      <c r="L1197" s="7"/>
      <c r="M1197" s="7"/>
      <c r="N1197" s="7"/>
      <c r="O1197" s="7"/>
    </row>
    <row r="1198" spans="10:15">
      <c r="J1198" s="7"/>
      <c r="K1198" s="7"/>
      <c r="L1198" s="7"/>
      <c r="M1198" s="7"/>
      <c r="N1198" s="7"/>
      <c r="O1198" s="7"/>
    </row>
    <row r="1199" spans="10:15">
      <c r="J1199" s="7"/>
      <c r="K1199" s="7"/>
      <c r="L1199" s="7"/>
      <c r="M1199" s="7"/>
      <c r="N1199" s="7"/>
      <c r="O1199" s="7"/>
    </row>
    <row r="1200" spans="10:15">
      <c r="J1200" s="7"/>
      <c r="K1200" s="7"/>
      <c r="L1200" s="7"/>
      <c r="M1200" s="7"/>
      <c r="N1200" s="7"/>
      <c r="O1200" s="7"/>
    </row>
    <row r="1201" spans="10:15">
      <c r="J1201" s="7"/>
      <c r="K1201" s="7"/>
      <c r="L1201" s="7"/>
      <c r="M1201" s="7"/>
      <c r="N1201" s="7"/>
      <c r="O1201" s="7"/>
    </row>
    <row r="1202" spans="10:15">
      <c r="J1202" s="7"/>
      <c r="K1202" s="7"/>
      <c r="L1202" s="7"/>
      <c r="M1202" s="7"/>
      <c r="N1202" s="7"/>
      <c r="O1202" s="7"/>
    </row>
    <row r="1203" spans="10:15">
      <c r="J1203" s="7"/>
      <c r="K1203" s="7"/>
      <c r="L1203" s="7"/>
      <c r="M1203" s="7"/>
      <c r="N1203" s="7"/>
      <c r="O1203" s="7"/>
    </row>
    <row r="1204" spans="10:15">
      <c r="J1204" s="7"/>
      <c r="K1204" s="7"/>
      <c r="L1204" s="7"/>
      <c r="M1204" s="7"/>
      <c r="N1204" s="7"/>
      <c r="O1204" s="7"/>
    </row>
    <row r="1205" spans="10:15">
      <c r="J1205" s="7"/>
      <c r="K1205" s="7"/>
      <c r="L1205" s="7"/>
      <c r="M1205" s="7"/>
      <c r="N1205" s="7"/>
      <c r="O1205" s="7"/>
    </row>
    <row r="1206" spans="10:15">
      <c r="J1206" s="7"/>
      <c r="K1206" s="7"/>
      <c r="L1206" s="7"/>
      <c r="M1206" s="7"/>
      <c r="N1206" s="7"/>
      <c r="O1206" s="7"/>
    </row>
    <row r="1207" spans="10:15">
      <c r="J1207" s="7"/>
      <c r="K1207" s="7"/>
      <c r="L1207" s="7"/>
      <c r="M1207" s="7"/>
      <c r="N1207" s="7"/>
      <c r="O1207" s="7"/>
    </row>
    <row r="1208" spans="10:15">
      <c r="J1208" s="7"/>
      <c r="K1208" s="7"/>
      <c r="L1208" s="7"/>
      <c r="M1208" s="7"/>
      <c r="N1208" s="7"/>
      <c r="O1208" s="7"/>
    </row>
    <row r="1209" spans="10:15">
      <c r="J1209" s="7"/>
      <c r="K1209" s="7"/>
      <c r="L1209" s="7"/>
      <c r="M1209" s="7"/>
      <c r="N1209" s="7"/>
      <c r="O1209" s="7"/>
    </row>
    <row r="1210" spans="10:15">
      <c r="J1210" s="7"/>
      <c r="K1210" s="7"/>
      <c r="L1210" s="7"/>
      <c r="M1210" s="7"/>
      <c r="N1210" s="7"/>
      <c r="O1210" s="7"/>
    </row>
    <row r="1211" spans="10:15">
      <c r="J1211" s="7"/>
      <c r="K1211" s="7"/>
      <c r="L1211" s="7"/>
      <c r="M1211" s="7"/>
      <c r="N1211" s="7"/>
      <c r="O1211" s="7"/>
    </row>
    <row r="1212" spans="10:15">
      <c r="J1212" s="7"/>
      <c r="K1212" s="7"/>
      <c r="L1212" s="7"/>
      <c r="M1212" s="7"/>
      <c r="N1212" s="7"/>
      <c r="O1212" s="7"/>
    </row>
    <row r="1213" spans="10:15">
      <c r="J1213" s="7"/>
      <c r="K1213" s="7"/>
      <c r="L1213" s="7"/>
      <c r="M1213" s="7"/>
      <c r="N1213" s="7"/>
      <c r="O1213" s="7"/>
    </row>
    <row r="1214" spans="10:15">
      <c r="J1214" s="7"/>
      <c r="K1214" s="7"/>
      <c r="L1214" s="7"/>
      <c r="M1214" s="7"/>
      <c r="N1214" s="7"/>
      <c r="O1214" s="7"/>
    </row>
    <row r="1215" spans="10:15">
      <c r="J1215" s="7"/>
      <c r="K1215" s="7"/>
      <c r="L1215" s="7"/>
      <c r="M1215" s="7"/>
      <c r="N1215" s="7"/>
      <c r="O1215" s="7"/>
    </row>
    <row r="1216" spans="10:15">
      <c r="J1216" s="7"/>
      <c r="K1216" s="7"/>
      <c r="L1216" s="7"/>
      <c r="M1216" s="7"/>
      <c r="N1216" s="7"/>
      <c r="O1216" s="7"/>
    </row>
    <row r="1217" spans="10:15">
      <c r="J1217" s="7"/>
      <c r="K1217" s="7"/>
      <c r="L1217" s="7"/>
      <c r="M1217" s="7"/>
      <c r="N1217" s="7"/>
      <c r="O1217" s="7"/>
    </row>
    <row r="1218" spans="10:15">
      <c r="J1218" s="7"/>
      <c r="K1218" s="7"/>
      <c r="L1218" s="7"/>
      <c r="M1218" s="7"/>
      <c r="N1218" s="7"/>
      <c r="O1218" s="7"/>
    </row>
    <row r="1219" spans="10:15">
      <c r="J1219" s="7"/>
      <c r="K1219" s="7"/>
      <c r="L1219" s="7"/>
      <c r="M1219" s="7"/>
      <c r="N1219" s="7"/>
      <c r="O1219" s="7"/>
    </row>
    <row r="1220" spans="10:15">
      <c r="J1220" s="7"/>
      <c r="K1220" s="7"/>
      <c r="L1220" s="7"/>
      <c r="M1220" s="7"/>
      <c r="N1220" s="7"/>
      <c r="O1220" s="7"/>
    </row>
    <row r="1221" spans="10:15">
      <c r="J1221" s="7"/>
      <c r="K1221" s="7"/>
      <c r="L1221" s="7"/>
      <c r="M1221" s="7"/>
      <c r="N1221" s="7"/>
      <c r="O1221" s="7"/>
    </row>
    <row r="1222" spans="10:15">
      <c r="J1222" s="7"/>
      <c r="K1222" s="7"/>
      <c r="L1222" s="7"/>
      <c r="M1222" s="7"/>
      <c r="N1222" s="7"/>
      <c r="O1222" s="7"/>
    </row>
    <row r="1223" spans="10:15">
      <c r="J1223" s="7"/>
      <c r="K1223" s="7"/>
      <c r="L1223" s="7"/>
      <c r="M1223" s="7"/>
      <c r="N1223" s="7"/>
      <c r="O1223" s="7"/>
    </row>
    <row r="1224" spans="10:15">
      <c r="J1224" s="7"/>
      <c r="K1224" s="7"/>
      <c r="L1224" s="7"/>
      <c r="M1224" s="7"/>
      <c r="N1224" s="7"/>
      <c r="O1224" s="7"/>
    </row>
    <row r="1225" spans="10:15">
      <c r="J1225" s="7"/>
      <c r="K1225" s="7"/>
      <c r="L1225" s="7"/>
      <c r="M1225" s="7"/>
      <c r="N1225" s="7"/>
      <c r="O1225" s="7"/>
    </row>
    <row r="1226" spans="10:15">
      <c r="J1226" s="7"/>
      <c r="K1226" s="7"/>
      <c r="L1226" s="7"/>
      <c r="M1226" s="7"/>
      <c r="N1226" s="7"/>
      <c r="O1226" s="7"/>
    </row>
    <row r="1227" spans="10:15">
      <c r="J1227" s="7"/>
      <c r="K1227" s="7"/>
      <c r="L1227" s="7"/>
      <c r="M1227" s="7"/>
      <c r="N1227" s="7"/>
      <c r="O1227" s="7"/>
    </row>
    <row r="1228" spans="10:15">
      <c r="J1228" s="7"/>
      <c r="K1228" s="7"/>
      <c r="L1228" s="7"/>
      <c r="M1228" s="7"/>
      <c r="N1228" s="7"/>
      <c r="O1228" s="7"/>
    </row>
    <row r="1229" spans="10:15">
      <c r="J1229" s="7"/>
      <c r="K1229" s="7"/>
      <c r="L1229" s="7"/>
      <c r="M1229" s="7"/>
      <c r="N1229" s="7"/>
      <c r="O1229" s="7"/>
    </row>
    <row r="1230" spans="10:15">
      <c r="J1230" s="7"/>
      <c r="K1230" s="7"/>
      <c r="L1230" s="7"/>
      <c r="M1230" s="7"/>
      <c r="N1230" s="7"/>
      <c r="O1230" s="7"/>
    </row>
    <row r="1231" spans="10:15">
      <c r="J1231" s="7"/>
      <c r="K1231" s="7"/>
      <c r="L1231" s="7"/>
      <c r="M1231" s="7"/>
      <c r="N1231" s="7"/>
      <c r="O1231" s="7"/>
    </row>
    <row r="1232" spans="10:15">
      <c r="J1232" s="7"/>
      <c r="K1232" s="7"/>
      <c r="L1232" s="7"/>
      <c r="M1232" s="7"/>
      <c r="N1232" s="7"/>
      <c r="O1232" s="7"/>
    </row>
    <row r="1233" spans="10:15">
      <c r="J1233" s="7"/>
      <c r="K1233" s="7"/>
      <c r="L1233" s="7"/>
      <c r="M1233" s="7"/>
      <c r="N1233" s="7"/>
      <c r="O1233" s="7"/>
    </row>
    <row r="1234" spans="10:15">
      <c r="J1234" s="7"/>
      <c r="K1234" s="7"/>
      <c r="L1234" s="7"/>
      <c r="M1234" s="7"/>
      <c r="N1234" s="7"/>
      <c r="O1234" s="7"/>
    </row>
    <row r="1235" spans="10:15">
      <c r="J1235" s="7"/>
      <c r="K1235" s="7"/>
      <c r="L1235" s="7"/>
      <c r="M1235" s="7"/>
      <c r="N1235" s="7"/>
      <c r="O1235" s="7"/>
    </row>
    <row r="1236" spans="10:15">
      <c r="J1236" s="7"/>
      <c r="K1236" s="7"/>
      <c r="L1236" s="7"/>
      <c r="M1236" s="7"/>
      <c r="N1236" s="7"/>
      <c r="O1236" s="7"/>
    </row>
    <row r="1237" spans="10:15">
      <c r="J1237" s="7"/>
      <c r="K1237" s="7"/>
      <c r="L1237" s="7"/>
      <c r="M1237" s="7"/>
      <c r="N1237" s="7"/>
      <c r="O1237" s="7"/>
    </row>
    <row r="1238" spans="10:15">
      <c r="J1238" s="7"/>
      <c r="K1238" s="7"/>
      <c r="L1238" s="7"/>
      <c r="M1238" s="7"/>
      <c r="N1238" s="7"/>
      <c r="O1238" s="7"/>
    </row>
    <row r="1239" spans="10:15">
      <c r="J1239" s="7"/>
      <c r="K1239" s="7"/>
      <c r="L1239" s="7"/>
      <c r="M1239" s="7"/>
      <c r="N1239" s="7"/>
      <c r="O1239" s="7"/>
    </row>
    <row r="1240" spans="10:15">
      <c r="J1240" s="7"/>
      <c r="K1240" s="7"/>
      <c r="L1240" s="7"/>
      <c r="M1240" s="7"/>
      <c r="N1240" s="7"/>
      <c r="O1240" s="7"/>
    </row>
    <row r="1241" spans="10:15">
      <c r="J1241" s="7"/>
      <c r="K1241" s="7"/>
      <c r="L1241" s="7"/>
      <c r="M1241" s="7"/>
      <c r="N1241" s="7"/>
      <c r="O1241" s="7"/>
    </row>
    <row r="1242" spans="10:15">
      <c r="J1242" s="7"/>
      <c r="K1242" s="7"/>
      <c r="L1242" s="7"/>
      <c r="M1242" s="7"/>
      <c r="N1242" s="7"/>
      <c r="O1242" s="7"/>
    </row>
    <row r="1243" spans="10:15">
      <c r="J1243" s="7"/>
      <c r="K1243" s="7"/>
      <c r="L1243" s="7"/>
      <c r="M1243" s="7"/>
      <c r="N1243" s="7"/>
      <c r="O1243" s="7"/>
    </row>
    <row r="1244" spans="10:15">
      <c r="J1244" s="7"/>
      <c r="K1244" s="7"/>
      <c r="L1244" s="7"/>
      <c r="M1244" s="7"/>
      <c r="N1244" s="7"/>
      <c r="O1244" s="7"/>
    </row>
    <row r="1245" spans="10:15">
      <c r="J1245" s="7"/>
      <c r="K1245" s="7"/>
      <c r="L1245" s="7"/>
      <c r="M1245" s="7"/>
      <c r="N1245" s="7"/>
      <c r="O1245" s="7"/>
    </row>
    <row r="1246" spans="10:15">
      <c r="J1246" s="7"/>
      <c r="K1246" s="7"/>
      <c r="L1246" s="7"/>
      <c r="M1246" s="7"/>
      <c r="N1246" s="7"/>
      <c r="O1246" s="7"/>
    </row>
    <row r="1247" spans="10:15">
      <c r="J1247" s="7"/>
      <c r="K1247" s="7"/>
      <c r="L1247" s="7"/>
      <c r="M1247" s="7"/>
      <c r="N1247" s="7"/>
      <c r="O1247" s="7"/>
    </row>
    <row r="1248" spans="10:15">
      <c r="J1248" s="7"/>
      <c r="K1248" s="7"/>
      <c r="L1248" s="7"/>
      <c r="M1248" s="7"/>
      <c r="N1248" s="7"/>
      <c r="O1248" s="7"/>
    </row>
    <row r="1249" spans="10:15">
      <c r="J1249" s="7"/>
      <c r="K1249" s="7"/>
      <c r="L1249" s="7"/>
      <c r="M1249" s="7"/>
      <c r="N1249" s="7"/>
      <c r="O1249" s="7"/>
    </row>
    <row r="1250" spans="10:15">
      <c r="J1250" s="7"/>
      <c r="K1250" s="7"/>
      <c r="L1250" s="7"/>
      <c r="M1250" s="7"/>
      <c r="N1250" s="7"/>
      <c r="O1250" s="7"/>
    </row>
    <row r="1251" spans="10:15">
      <c r="J1251" s="7"/>
      <c r="K1251" s="7"/>
      <c r="L1251" s="7"/>
      <c r="M1251" s="7"/>
      <c r="N1251" s="7"/>
      <c r="O1251" s="7"/>
    </row>
    <row r="1252" spans="10:15">
      <c r="J1252" s="7"/>
      <c r="K1252" s="7"/>
      <c r="L1252" s="7"/>
      <c r="M1252" s="7"/>
      <c r="N1252" s="7"/>
      <c r="O1252" s="7"/>
    </row>
    <row r="1253" spans="10:15">
      <c r="J1253" s="7"/>
      <c r="K1253" s="7"/>
      <c r="L1253" s="7"/>
      <c r="M1253" s="7"/>
      <c r="N1253" s="7"/>
      <c r="O1253" s="7"/>
    </row>
    <row r="1254" spans="10:15">
      <c r="J1254" s="7"/>
      <c r="K1254" s="7"/>
      <c r="L1254" s="7"/>
      <c r="M1254" s="7"/>
      <c r="N1254" s="7"/>
      <c r="O1254" s="7"/>
    </row>
    <row r="1255" spans="10:15">
      <c r="J1255" s="7"/>
      <c r="K1255" s="7"/>
      <c r="L1255" s="7"/>
      <c r="M1255" s="7"/>
      <c r="N1255" s="7"/>
      <c r="O1255" s="7"/>
    </row>
    <row r="1256" spans="10:15">
      <c r="J1256" s="7"/>
      <c r="K1256" s="7"/>
      <c r="L1256" s="7"/>
      <c r="M1256" s="7"/>
      <c r="N1256" s="7"/>
      <c r="O1256" s="7"/>
    </row>
    <row r="1257" spans="10:15">
      <c r="J1257" s="7"/>
      <c r="K1257" s="7"/>
      <c r="L1257" s="7"/>
      <c r="M1257" s="7"/>
      <c r="N1257" s="7"/>
      <c r="O1257" s="7"/>
    </row>
    <row r="1258" spans="10:15">
      <c r="J1258" s="7"/>
      <c r="K1258" s="7"/>
      <c r="L1258" s="7"/>
      <c r="M1258" s="7"/>
      <c r="N1258" s="7"/>
      <c r="O1258" s="7"/>
    </row>
    <row r="1259" spans="10:15">
      <c r="J1259" s="7"/>
      <c r="K1259" s="7"/>
      <c r="L1259" s="7"/>
      <c r="M1259" s="7"/>
      <c r="N1259" s="7"/>
      <c r="O1259" s="7"/>
    </row>
    <row r="1260" spans="10:15">
      <c r="J1260" s="7"/>
      <c r="K1260" s="7"/>
      <c r="L1260" s="7"/>
      <c r="M1260" s="7"/>
      <c r="N1260" s="7"/>
      <c r="O1260" s="7"/>
    </row>
    <row r="1261" spans="10:15">
      <c r="J1261" s="7"/>
      <c r="K1261" s="7"/>
      <c r="L1261" s="7"/>
      <c r="M1261" s="7"/>
      <c r="N1261" s="7"/>
      <c r="O1261" s="7"/>
    </row>
    <row r="1262" spans="10:15">
      <c r="J1262" s="7"/>
      <c r="K1262" s="7"/>
      <c r="L1262" s="7"/>
      <c r="M1262" s="7"/>
      <c r="N1262" s="7"/>
      <c r="O1262" s="7"/>
    </row>
    <row r="1263" spans="10:15">
      <c r="J1263" s="7"/>
      <c r="K1263" s="7"/>
      <c r="L1263" s="7"/>
      <c r="M1263" s="7"/>
      <c r="N1263" s="7"/>
      <c r="O1263" s="7"/>
    </row>
    <row r="1264" spans="10:15">
      <c r="J1264" s="7"/>
      <c r="K1264" s="7"/>
      <c r="L1264" s="7"/>
      <c r="M1264" s="7"/>
      <c r="N1264" s="7"/>
      <c r="O1264" s="7"/>
    </row>
    <row r="1265" spans="10:15">
      <c r="J1265" s="7"/>
      <c r="K1265" s="7"/>
      <c r="L1265" s="7"/>
      <c r="M1265" s="7"/>
      <c r="N1265" s="7"/>
      <c r="O1265" s="7"/>
    </row>
    <row r="1266" spans="10:15">
      <c r="J1266" s="7"/>
      <c r="K1266" s="7"/>
      <c r="L1266" s="7"/>
      <c r="M1266" s="7"/>
      <c r="N1266" s="7"/>
      <c r="O1266" s="7"/>
    </row>
    <row r="1267" spans="10:15">
      <c r="J1267" s="7"/>
      <c r="K1267" s="7"/>
      <c r="L1267" s="7"/>
      <c r="M1267" s="7"/>
      <c r="N1267" s="7"/>
      <c r="O1267" s="7"/>
    </row>
    <row r="1268" spans="10:15">
      <c r="J1268" s="7"/>
      <c r="K1268" s="7"/>
      <c r="L1268" s="7"/>
      <c r="M1268" s="7"/>
      <c r="N1268" s="7"/>
      <c r="O1268" s="7"/>
    </row>
    <row r="1269" spans="10:15">
      <c r="J1269" s="7"/>
      <c r="K1269" s="7"/>
      <c r="L1269" s="7"/>
      <c r="M1269" s="7"/>
      <c r="N1269" s="7"/>
      <c r="O1269" s="7"/>
    </row>
    <row r="1270" spans="10:15">
      <c r="J1270" s="7"/>
      <c r="K1270" s="7"/>
      <c r="L1270" s="7"/>
      <c r="M1270" s="7"/>
      <c r="N1270" s="7"/>
      <c r="O1270" s="7"/>
    </row>
    <row r="1271" spans="10:15">
      <c r="J1271" s="7"/>
      <c r="K1271" s="7"/>
      <c r="L1271" s="7"/>
      <c r="M1271" s="7"/>
      <c r="N1271" s="7"/>
      <c r="O1271" s="7"/>
    </row>
    <row r="1272" spans="10:15">
      <c r="J1272" s="7"/>
      <c r="K1272" s="7"/>
      <c r="L1272" s="7"/>
      <c r="M1272" s="7"/>
      <c r="N1272" s="7"/>
      <c r="O1272" s="7"/>
    </row>
    <row r="1273" spans="10:15">
      <c r="J1273" s="7"/>
      <c r="K1273" s="7"/>
      <c r="L1273" s="7"/>
      <c r="M1273" s="7"/>
      <c r="N1273" s="7"/>
      <c r="O1273" s="7"/>
    </row>
    <row r="1274" spans="10:15">
      <c r="J1274" s="7"/>
      <c r="K1274" s="7"/>
      <c r="L1274" s="7"/>
      <c r="M1274" s="7"/>
      <c r="N1274" s="7"/>
      <c r="O1274" s="7"/>
    </row>
    <row r="1275" spans="10:15">
      <c r="J1275" s="7"/>
      <c r="K1275" s="7"/>
      <c r="L1275" s="7"/>
      <c r="M1275" s="7"/>
      <c r="N1275" s="7"/>
      <c r="O1275" s="7"/>
    </row>
    <row r="1276" spans="10:15">
      <c r="J1276" s="7"/>
      <c r="K1276" s="7"/>
      <c r="L1276" s="7"/>
      <c r="M1276" s="7"/>
      <c r="N1276" s="7"/>
      <c r="O1276" s="7"/>
    </row>
    <row r="1277" spans="10:15">
      <c r="J1277" s="7"/>
      <c r="K1277" s="7"/>
      <c r="L1277" s="7"/>
      <c r="M1277" s="7"/>
      <c r="N1277" s="7"/>
      <c r="O1277" s="7"/>
    </row>
    <row r="1278" spans="10:15">
      <c r="J1278" s="7"/>
      <c r="K1278" s="7"/>
      <c r="L1278" s="7"/>
      <c r="M1278" s="7"/>
      <c r="N1278" s="7"/>
      <c r="O1278" s="7"/>
    </row>
    <row r="1279" spans="10:15">
      <c r="J1279" s="7"/>
      <c r="K1279" s="7"/>
      <c r="L1279" s="7"/>
      <c r="M1279" s="7"/>
      <c r="N1279" s="7"/>
      <c r="O1279" s="7"/>
    </row>
    <row r="1280" spans="10:15">
      <c r="J1280" s="7"/>
      <c r="K1280" s="7"/>
      <c r="L1280" s="7"/>
      <c r="M1280" s="7"/>
      <c r="N1280" s="7"/>
      <c r="O1280" s="7"/>
    </row>
    <row r="1281" spans="10:15">
      <c r="J1281" s="7"/>
      <c r="K1281" s="7"/>
      <c r="L1281" s="7"/>
      <c r="M1281" s="7"/>
      <c r="N1281" s="7"/>
      <c r="O1281" s="7"/>
    </row>
    <row r="1282" spans="10:15">
      <c r="J1282" s="7"/>
      <c r="K1282" s="7"/>
      <c r="L1282" s="7"/>
      <c r="M1282" s="7"/>
      <c r="N1282" s="7"/>
      <c r="O1282" s="7"/>
    </row>
    <row r="1283" spans="10:15">
      <c r="J1283" s="7"/>
      <c r="K1283" s="7"/>
      <c r="L1283" s="7"/>
      <c r="M1283" s="7"/>
      <c r="N1283" s="7"/>
      <c r="O1283" s="7"/>
    </row>
    <row r="1284" spans="10:15">
      <c r="J1284" s="7"/>
      <c r="K1284" s="7"/>
      <c r="L1284" s="7"/>
      <c r="M1284" s="7"/>
      <c r="N1284" s="7"/>
      <c r="O1284" s="7"/>
    </row>
    <row r="1285" spans="10:15">
      <c r="J1285" s="7"/>
      <c r="K1285" s="7"/>
      <c r="L1285" s="7"/>
      <c r="M1285" s="7"/>
      <c r="N1285" s="7"/>
      <c r="O1285" s="7"/>
    </row>
    <row r="1286" spans="10:15">
      <c r="J1286" s="7"/>
      <c r="K1286" s="7"/>
      <c r="L1286" s="7"/>
      <c r="M1286" s="7"/>
      <c r="N1286" s="7"/>
      <c r="O1286" s="7"/>
    </row>
    <row r="1287" spans="10:15">
      <c r="J1287" s="7"/>
      <c r="K1287" s="7"/>
      <c r="L1287" s="7"/>
      <c r="M1287" s="7"/>
      <c r="N1287" s="7"/>
      <c r="O1287" s="7"/>
    </row>
    <row r="1288" spans="10:15">
      <c r="J1288" s="7"/>
      <c r="K1288" s="7"/>
      <c r="L1288" s="7"/>
      <c r="M1288" s="7"/>
      <c r="N1288" s="7"/>
      <c r="O1288" s="7"/>
    </row>
    <row r="1289" spans="10:15">
      <c r="J1289" s="7"/>
      <c r="K1289" s="7"/>
      <c r="L1289" s="7"/>
      <c r="M1289" s="7"/>
      <c r="N1289" s="7"/>
      <c r="O1289" s="7"/>
    </row>
    <row r="1290" spans="10:15">
      <c r="J1290" s="7"/>
      <c r="K1290" s="7"/>
      <c r="L1290" s="7"/>
      <c r="M1290" s="7"/>
      <c r="N1290" s="7"/>
      <c r="O1290" s="7"/>
    </row>
    <row r="1291" spans="10:15">
      <c r="J1291" s="7"/>
      <c r="K1291" s="7"/>
      <c r="L1291" s="7"/>
      <c r="M1291" s="7"/>
      <c r="N1291" s="7"/>
      <c r="O1291" s="7"/>
    </row>
    <row r="1292" spans="10:15">
      <c r="J1292" s="7"/>
      <c r="K1292" s="7"/>
      <c r="L1292" s="7"/>
      <c r="M1292" s="7"/>
      <c r="N1292" s="7"/>
      <c r="O1292" s="7"/>
    </row>
    <row r="1293" spans="10:15">
      <c r="J1293" s="7"/>
      <c r="K1293" s="7"/>
      <c r="L1293" s="7"/>
      <c r="M1293" s="7"/>
      <c r="N1293" s="7"/>
      <c r="O1293" s="7"/>
    </row>
    <row r="1294" spans="10:15">
      <c r="J1294" s="7"/>
      <c r="K1294" s="7"/>
      <c r="L1294" s="7"/>
      <c r="M1294" s="7"/>
      <c r="N1294" s="7"/>
      <c r="O1294" s="7"/>
    </row>
    <row r="1295" spans="10:15">
      <c r="J1295" s="7"/>
      <c r="K1295" s="7"/>
      <c r="L1295" s="7"/>
      <c r="M1295" s="7"/>
      <c r="N1295" s="7"/>
      <c r="O1295" s="7"/>
    </row>
    <row r="1296" spans="10:15">
      <c r="J1296" s="7"/>
      <c r="K1296" s="7"/>
      <c r="L1296" s="7"/>
      <c r="M1296" s="7"/>
      <c r="N1296" s="7"/>
      <c r="O1296" s="7"/>
    </row>
    <row r="1297" spans="10:15">
      <c r="J1297" s="7"/>
      <c r="K1297" s="7"/>
      <c r="L1297" s="7"/>
      <c r="M1297" s="7"/>
      <c r="N1297" s="7"/>
      <c r="O1297" s="7"/>
    </row>
    <row r="1298" spans="10:15">
      <c r="J1298" s="7"/>
      <c r="K1298" s="7"/>
      <c r="L1298" s="7"/>
      <c r="M1298" s="7"/>
      <c r="N1298" s="7"/>
      <c r="O1298" s="7"/>
    </row>
    <row r="1299" spans="10:15">
      <c r="J1299" s="7"/>
      <c r="K1299" s="7"/>
      <c r="L1299" s="7"/>
      <c r="M1299" s="7"/>
      <c r="N1299" s="7"/>
      <c r="O1299" s="7"/>
    </row>
    <row r="1300" spans="10:15">
      <c r="J1300" s="7"/>
      <c r="K1300" s="7"/>
      <c r="L1300" s="7"/>
      <c r="M1300" s="7"/>
      <c r="N1300" s="7"/>
      <c r="O1300" s="7"/>
    </row>
    <row r="1301" spans="10:15">
      <c r="J1301" s="7"/>
      <c r="K1301" s="7"/>
      <c r="L1301" s="7"/>
      <c r="M1301" s="7"/>
      <c r="N1301" s="7"/>
      <c r="O1301" s="7"/>
    </row>
    <row r="1302" spans="10:15">
      <c r="J1302" s="7"/>
      <c r="K1302" s="7"/>
      <c r="L1302" s="7"/>
      <c r="M1302" s="7"/>
      <c r="N1302" s="7"/>
      <c r="O1302" s="7"/>
    </row>
    <row r="1303" spans="10:15">
      <c r="J1303" s="7"/>
      <c r="K1303" s="7"/>
      <c r="L1303" s="7"/>
      <c r="M1303" s="7"/>
      <c r="N1303" s="7"/>
      <c r="O1303" s="7"/>
    </row>
    <row r="1304" spans="10:15">
      <c r="J1304" s="7"/>
      <c r="K1304" s="7"/>
      <c r="L1304" s="7"/>
      <c r="M1304" s="7"/>
      <c r="N1304" s="7"/>
      <c r="O1304" s="7"/>
    </row>
    <row r="1305" spans="10:15">
      <c r="J1305" s="7"/>
      <c r="K1305" s="7"/>
      <c r="L1305" s="7"/>
      <c r="M1305" s="7"/>
      <c r="N1305" s="7"/>
      <c r="O1305" s="7"/>
    </row>
    <row r="1306" spans="10:15">
      <c r="J1306" s="7"/>
      <c r="K1306" s="7"/>
      <c r="L1306" s="7"/>
      <c r="M1306" s="7"/>
      <c r="N1306" s="7"/>
      <c r="O1306" s="7"/>
    </row>
    <row r="1307" spans="10:15">
      <c r="J1307" s="7"/>
      <c r="K1307" s="7"/>
      <c r="L1307" s="7"/>
      <c r="M1307" s="7"/>
      <c r="N1307" s="7"/>
      <c r="O1307" s="7"/>
    </row>
    <row r="1308" spans="10:15">
      <c r="J1308" s="7"/>
      <c r="K1308" s="7"/>
      <c r="L1308" s="7"/>
      <c r="M1308" s="7"/>
      <c r="N1308" s="7"/>
      <c r="O1308" s="7"/>
    </row>
    <row r="1309" spans="10:15">
      <c r="J1309" s="7"/>
      <c r="K1309" s="7"/>
      <c r="L1309" s="7"/>
      <c r="M1309" s="7"/>
      <c r="N1309" s="7"/>
      <c r="O1309" s="7"/>
    </row>
    <row r="1310" spans="10:15">
      <c r="J1310" s="7"/>
      <c r="K1310" s="7"/>
      <c r="L1310" s="7"/>
      <c r="M1310" s="7"/>
      <c r="N1310" s="7"/>
      <c r="O1310" s="7"/>
    </row>
    <row r="1311" spans="10:15">
      <c r="J1311" s="7"/>
      <c r="K1311" s="7"/>
      <c r="L1311" s="7"/>
      <c r="M1311" s="7"/>
      <c r="N1311" s="7"/>
      <c r="O1311" s="7"/>
    </row>
    <row r="1312" spans="10:15">
      <c r="J1312" s="7"/>
      <c r="K1312" s="7"/>
      <c r="L1312" s="7"/>
      <c r="M1312" s="7"/>
      <c r="N1312" s="7"/>
      <c r="O1312" s="7"/>
    </row>
    <row r="1313" spans="10:15">
      <c r="J1313" s="7"/>
      <c r="K1313" s="7"/>
      <c r="L1313" s="7"/>
      <c r="M1313" s="7"/>
      <c r="N1313" s="7"/>
      <c r="O1313" s="7"/>
    </row>
    <row r="1314" spans="10:15">
      <c r="J1314" s="7"/>
      <c r="K1314" s="7"/>
      <c r="L1314" s="7"/>
      <c r="M1314" s="7"/>
      <c r="N1314" s="7"/>
      <c r="O1314" s="7"/>
    </row>
    <row r="1315" spans="10:15">
      <c r="J1315" s="7"/>
      <c r="K1315" s="7"/>
      <c r="L1315" s="7"/>
      <c r="M1315" s="7"/>
      <c r="N1315" s="7"/>
      <c r="O1315" s="7"/>
    </row>
    <row r="1316" spans="10:15">
      <c r="J1316" s="7"/>
      <c r="K1316" s="7"/>
      <c r="L1316" s="7"/>
      <c r="M1316" s="7"/>
      <c r="N1316" s="7"/>
      <c r="O1316" s="7"/>
    </row>
    <row r="1317" spans="10:15">
      <c r="J1317" s="7"/>
      <c r="K1317" s="7"/>
      <c r="L1317" s="7"/>
      <c r="M1317" s="7"/>
      <c r="N1317" s="7"/>
      <c r="O1317" s="7"/>
    </row>
    <row r="1318" spans="10:15">
      <c r="J1318" s="7"/>
      <c r="K1318" s="7"/>
      <c r="L1318" s="7"/>
      <c r="M1318" s="7"/>
      <c r="N1318" s="7"/>
      <c r="O1318" s="7"/>
    </row>
    <row r="1319" spans="10:15">
      <c r="J1319" s="7"/>
      <c r="K1319" s="7"/>
      <c r="L1319" s="7"/>
      <c r="M1319" s="7"/>
      <c r="N1319" s="7"/>
      <c r="O1319" s="7"/>
    </row>
    <row r="1320" spans="10:15">
      <c r="J1320" s="7"/>
      <c r="K1320" s="7"/>
      <c r="L1320" s="7"/>
      <c r="M1320" s="7"/>
      <c r="N1320" s="7"/>
      <c r="O1320" s="7"/>
    </row>
    <row r="1321" spans="10:15">
      <c r="J1321" s="7"/>
      <c r="K1321" s="7"/>
      <c r="L1321" s="7"/>
      <c r="M1321" s="7"/>
      <c r="N1321" s="7"/>
      <c r="O1321" s="7"/>
    </row>
    <row r="1322" spans="10:15">
      <c r="J1322" s="7"/>
      <c r="K1322" s="7"/>
      <c r="L1322" s="7"/>
      <c r="M1322" s="7"/>
      <c r="N1322" s="7"/>
      <c r="O1322" s="7"/>
    </row>
    <row r="1323" spans="10:15">
      <c r="J1323" s="7"/>
      <c r="K1323" s="7"/>
      <c r="L1323" s="7"/>
      <c r="M1323" s="7"/>
      <c r="N1323" s="7"/>
      <c r="O1323" s="7"/>
    </row>
    <row r="1324" spans="10:15">
      <c r="J1324" s="7"/>
      <c r="K1324" s="7"/>
      <c r="L1324" s="7"/>
      <c r="M1324" s="7"/>
      <c r="N1324" s="7"/>
      <c r="O1324" s="7"/>
    </row>
    <row r="1325" spans="10:15">
      <c r="J1325" s="7"/>
      <c r="K1325" s="7"/>
      <c r="L1325" s="7"/>
      <c r="M1325" s="7"/>
      <c r="N1325" s="7"/>
      <c r="O1325" s="7"/>
    </row>
    <row r="1326" spans="10:15">
      <c r="J1326" s="7"/>
      <c r="K1326" s="7"/>
      <c r="L1326" s="7"/>
      <c r="M1326" s="7"/>
      <c r="N1326" s="7"/>
      <c r="O1326" s="7"/>
    </row>
    <row r="1327" spans="10:15">
      <c r="J1327" s="7"/>
      <c r="K1327" s="7"/>
      <c r="L1327" s="7"/>
      <c r="M1327" s="7"/>
      <c r="N1327" s="7"/>
      <c r="O1327" s="7"/>
    </row>
    <row r="1328" spans="10:15">
      <c r="J1328" s="7"/>
      <c r="K1328" s="7"/>
      <c r="L1328" s="7"/>
      <c r="M1328" s="7"/>
      <c r="N1328" s="7"/>
      <c r="O1328" s="7"/>
    </row>
    <row r="1329" spans="10:15">
      <c r="J1329" s="7"/>
      <c r="K1329" s="7"/>
      <c r="L1329" s="7"/>
      <c r="M1329" s="7"/>
      <c r="N1329" s="7"/>
      <c r="O1329" s="7"/>
    </row>
    <row r="1330" spans="10:15">
      <c r="J1330" s="7"/>
      <c r="K1330" s="7"/>
      <c r="L1330" s="7"/>
      <c r="M1330" s="7"/>
      <c r="N1330" s="7"/>
      <c r="O1330" s="7"/>
    </row>
    <row r="1331" spans="10:15">
      <c r="J1331" s="7"/>
      <c r="K1331" s="7"/>
      <c r="L1331" s="7"/>
      <c r="M1331" s="7"/>
      <c r="N1331" s="7"/>
      <c r="O1331" s="7"/>
    </row>
    <row r="1332" spans="10:15">
      <c r="J1332" s="7"/>
      <c r="K1332" s="7"/>
      <c r="L1332" s="7"/>
      <c r="M1332" s="7"/>
      <c r="N1332" s="7"/>
      <c r="O1332" s="7"/>
    </row>
    <row r="1333" spans="10:15">
      <c r="J1333" s="7"/>
      <c r="K1333" s="7"/>
      <c r="L1333" s="7"/>
      <c r="M1333" s="7"/>
      <c r="N1333" s="7"/>
      <c r="O1333" s="7"/>
    </row>
    <row r="1334" spans="10:15">
      <c r="J1334" s="7"/>
      <c r="K1334" s="7"/>
      <c r="L1334" s="7"/>
      <c r="M1334" s="7"/>
      <c r="N1334" s="7"/>
      <c r="O1334" s="7"/>
    </row>
    <row r="1335" spans="10:15">
      <c r="J1335" s="7"/>
      <c r="K1335" s="7"/>
      <c r="L1335" s="7"/>
      <c r="M1335" s="7"/>
      <c r="N1335" s="7"/>
      <c r="O1335" s="7"/>
    </row>
    <row r="1336" spans="10:15">
      <c r="J1336" s="7"/>
      <c r="K1336" s="7"/>
      <c r="L1336" s="7"/>
      <c r="M1336" s="7"/>
      <c r="N1336" s="7"/>
      <c r="O1336" s="7"/>
    </row>
    <row r="1337" spans="10:15">
      <c r="J1337" s="7"/>
      <c r="K1337" s="7"/>
      <c r="L1337" s="7"/>
      <c r="M1337" s="7"/>
      <c r="N1337" s="7"/>
      <c r="O1337" s="7"/>
    </row>
    <row r="1338" spans="10:15">
      <c r="J1338" s="7"/>
      <c r="K1338" s="7"/>
      <c r="L1338" s="7"/>
      <c r="M1338" s="7"/>
      <c r="N1338" s="7"/>
      <c r="O1338" s="7"/>
    </row>
    <row r="1339" spans="10:15">
      <c r="J1339" s="7"/>
      <c r="K1339" s="7"/>
      <c r="L1339" s="7"/>
      <c r="M1339" s="7"/>
      <c r="N1339" s="7"/>
      <c r="O1339" s="7"/>
    </row>
    <row r="1340" spans="10:15">
      <c r="J1340" s="7"/>
      <c r="K1340" s="7"/>
      <c r="L1340" s="7"/>
      <c r="M1340" s="7"/>
      <c r="N1340" s="7"/>
      <c r="O1340" s="7"/>
    </row>
    <row r="1341" spans="10:15">
      <c r="J1341" s="7"/>
      <c r="K1341" s="7"/>
      <c r="L1341" s="7"/>
      <c r="M1341" s="7"/>
      <c r="N1341" s="7"/>
      <c r="O1341" s="7"/>
    </row>
    <row r="1342" spans="10:15">
      <c r="J1342" s="7"/>
      <c r="K1342" s="7"/>
      <c r="L1342" s="7"/>
      <c r="M1342" s="7"/>
      <c r="N1342" s="7"/>
      <c r="O1342" s="7"/>
    </row>
    <row r="1343" spans="10:15">
      <c r="J1343" s="7"/>
      <c r="K1343" s="7"/>
      <c r="L1343" s="7"/>
      <c r="M1343" s="7"/>
      <c r="N1343" s="7"/>
      <c r="O1343" s="7"/>
    </row>
    <row r="1344" spans="10:15">
      <c r="J1344" s="7"/>
      <c r="K1344" s="7"/>
      <c r="L1344" s="7"/>
      <c r="M1344" s="7"/>
      <c r="N1344" s="7"/>
      <c r="O1344" s="7"/>
    </row>
    <row r="1345" spans="10:15">
      <c r="J1345" s="7"/>
      <c r="K1345" s="7"/>
      <c r="L1345" s="7"/>
      <c r="M1345" s="7"/>
      <c r="N1345" s="7"/>
      <c r="O1345" s="7"/>
    </row>
    <row r="1346" spans="10:15">
      <c r="J1346" s="7"/>
      <c r="K1346" s="7"/>
      <c r="L1346" s="7"/>
      <c r="M1346" s="7"/>
      <c r="N1346" s="7"/>
      <c r="O1346" s="7"/>
    </row>
    <row r="1347" spans="10:15">
      <c r="J1347" s="7"/>
      <c r="K1347" s="7"/>
      <c r="L1347" s="7"/>
      <c r="M1347" s="7"/>
      <c r="N1347" s="7"/>
      <c r="O1347" s="7"/>
    </row>
    <row r="1348" spans="10:15">
      <c r="J1348" s="7"/>
      <c r="K1348" s="7"/>
      <c r="L1348" s="7"/>
      <c r="M1348" s="7"/>
      <c r="N1348" s="7"/>
      <c r="O1348" s="7"/>
    </row>
    <row r="1349" spans="10:15">
      <c r="J1349" s="7"/>
      <c r="K1349" s="7"/>
      <c r="L1349" s="7"/>
      <c r="M1349" s="7"/>
      <c r="N1349" s="7"/>
      <c r="O1349" s="7"/>
    </row>
    <row r="1350" spans="10:15">
      <c r="J1350" s="7"/>
      <c r="K1350" s="7"/>
      <c r="L1350" s="7"/>
      <c r="M1350" s="7"/>
      <c r="N1350" s="7"/>
      <c r="O1350" s="7"/>
    </row>
    <row r="1351" spans="10:15">
      <c r="J1351" s="7"/>
      <c r="K1351" s="7"/>
      <c r="L1351" s="7"/>
      <c r="M1351" s="7"/>
      <c r="N1351" s="7"/>
      <c r="O1351" s="7"/>
    </row>
    <row r="1352" spans="10:15">
      <c r="J1352" s="7"/>
      <c r="K1352" s="7"/>
      <c r="L1352" s="7"/>
      <c r="M1352" s="7"/>
      <c r="N1352" s="7"/>
      <c r="O1352" s="7"/>
    </row>
    <row r="1353" spans="10:15">
      <c r="J1353" s="7"/>
      <c r="K1353" s="7"/>
      <c r="L1353" s="7"/>
      <c r="M1353" s="7"/>
      <c r="N1353" s="7"/>
      <c r="O1353" s="7"/>
    </row>
    <row r="1354" spans="10:15">
      <c r="J1354" s="7"/>
      <c r="K1354" s="7"/>
      <c r="L1354" s="7"/>
      <c r="M1354" s="7"/>
      <c r="N1354" s="7"/>
      <c r="O1354" s="7"/>
    </row>
    <row r="1355" spans="10:15">
      <c r="J1355" s="7"/>
      <c r="K1355" s="7"/>
      <c r="L1355" s="7"/>
      <c r="M1355" s="7"/>
      <c r="N1355" s="7"/>
      <c r="O1355" s="7"/>
    </row>
    <row r="1356" spans="10:15">
      <c r="J1356" s="7"/>
      <c r="K1356" s="7"/>
      <c r="L1356" s="7"/>
      <c r="M1356" s="7"/>
      <c r="N1356" s="7"/>
      <c r="O1356" s="7"/>
    </row>
    <row r="1357" spans="10:15">
      <c r="J1357" s="7"/>
      <c r="K1357" s="7"/>
      <c r="L1357" s="7"/>
      <c r="M1357" s="7"/>
      <c r="N1357" s="7"/>
      <c r="O1357" s="7"/>
    </row>
    <row r="1358" spans="10:15">
      <c r="J1358" s="7"/>
      <c r="K1358" s="7"/>
      <c r="L1358" s="7"/>
      <c r="M1358" s="7"/>
      <c r="N1358" s="7"/>
      <c r="O1358" s="7"/>
    </row>
    <row r="1359" spans="10:15">
      <c r="J1359" s="7"/>
      <c r="K1359" s="7"/>
      <c r="L1359" s="7"/>
      <c r="M1359" s="7"/>
      <c r="N1359" s="7"/>
      <c r="O1359" s="7"/>
    </row>
    <row r="1360" spans="10:15">
      <c r="J1360" s="7"/>
      <c r="K1360" s="7"/>
      <c r="L1360" s="7"/>
      <c r="M1360" s="7"/>
      <c r="N1360" s="7"/>
      <c r="O1360" s="7"/>
    </row>
    <row r="1361" spans="10:15">
      <c r="J1361" s="7"/>
      <c r="K1361" s="7"/>
      <c r="L1361" s="7"/>
      <c r="M1361" s="7"/>
      <c r="N1361" s="7"/>
      <c r="O1361" s="7"/>
    </row>
    <row r="1362" spans="10:15">
      <c r="J1362" s="7"/>
      <c r="K1362" s="7"/>
      <c r="L1362" s="7"/>
      <c r="M1362" s="7"/>
      <c r="N1362" s="7"/>
      <c r="O1362" s="7"/>
    </row>
    <row r="1363" spans="10:15">
      <c r="J1363" s="7"/>
      <c r="K1363" s="7"/>
      <c r="L1363" s="7"/>
      <c r="M1363" s="7"/>
      <c r="N1363" s="7"/>
      <c r="O1363" s="7"/>
    </row>
    <row r="1364" spans="10:15">
      <c r="J1364" s="7"/>
      <c r="K1364" s="7"/>
      <c r="L1364" s="7"/>
      <c r="M1364" s="7"/>
      <c r="N1364" s="7"/>
      <c r="O1364" s="7"/>
    </row>
    <row r="1365" spans="10:15">
      <c r="J1365" s="7"/>
      <c r="K1365" s="7"/>
      <c r="L1365" s="7"/>
      <c r="M1365" s="7"/>
      <c r="N1365" s="7"/>
      <c r="O1365" s="7"/>
    </row>
    <row r="1366" spans="10:15">
      <c r="J1366" s="7"/>
      <c r="K1366" s="7"/>
      <c r="L1366" s="7"/>
      <c r="M1366" s="7"/>
      <c r="N1366" s="7"/>
      <c r="O1366" s="7"/>
    </row>
    <row r="1367" spans="10:15">
      <c r="J1367" s="7"/>
      <c r="K1367" s="7"/>
      <c r="L1367" s="7"/>
      <c r="M1367" s="7"/>
      <c r="N1367" s="7"/>
      <c r="O1367" s="7"/>
    </row>
    <row r="1368" spans="10:15">
      <c r="J1368" s="7"/>
      <c r="K1368" s="7"/>
      <c r="L1368" s="7"/>
      <c r="M1368" s="7"/>
      <c r="N1368" s="7"/>
      <c r="O1368" s="7"/>
    </row>
    <row r="1369" spans="10:15">
      <c r="J1369" s="7"/>
      <c r="K1369" s="7"/>
      <c r="L1369" s="7"/>
      <c r="M1369" s="7"/>
      <c r="N1369" s="7"/>
      <c r="O1369" s="7"/>
    </row>
    <row r="1370" spans="10:15">
      <c r="J1370" s="7"/>
      <c r="K1370" s="7"/>
      <c r="L1370" s="7"/>
      <c r="M1370" s="7"/>
      <c r="N1370" s="7"/>
      <c r="O1370" s="7"/>
    </row>
    <row r="1371" spans="10:15">
      <c r="J1371" s="7"/>
      <c r="K1371" s="7"/>
      <c r="L1371" s="7"/>
      <c r="M1371" s="7"/>
      <c r="N1371" s="7"/>
      <c r="O1371" s="7"/>
    </row>
    <row r="1372" spans="10:15">
      <c r="J1372" s="7"/>
      <c r="K1372" s="7"/>
      <c r="L1372" s="7"/>
      <c r="M1372" s="7"/>
      <c r="N1372" s="7"/>
      <c r="O1372" s="7"/>
    </row>
    <row r="1373" spans="10:15">
      <c r="J1373" s="7"/>
      <c r="K1373" s="7"/>
      <c r="L1373" s="7"/>
      <c r="M1373" s="7"/>
      <c r="N1373" s="7"/>
      <c r="O1373" s="7"/>
    </row>
    <row r="1374" spans="10:15">
      <c r="J1374" s="7"/>
      <c r="K1374" s="7"/>
      <c r="L1374" s="7"/>
      <c r="M1374" s="7"/>
      <c r="N1374" s="7"/>
      <c r="O1374" s="7"/>
    </row>
    <row r="1375" spans="10:15">
      <c r="J1375" s="7"/>
      <c r="K1375" s="7"/>
      <c r="L1375" s="7"/>
      <c r="M1375" s="7"/>
      <c r="N1375" s="7"/>
      <c r="O1375" s="7"/>
    </row>
    <row r="1376" spans="10:15">
      <c r="J1376" s="7"/>
      <c r="K1376" s="7"/>
      <c r="L1376" s="7"/>
      <c r="M1376" s="7"/>
      <c r="N1376" s="7"/>
      <c r="O1376" s="7"/>
    </row>
    <row r="1377" spans="10:15">
      <c r="J1377" s="7"/>
      <c r="K1377" s="7"/>
      <c r="L1377" s="7"/>
      <c r="M1377" s="7"/>
      <c r="N1377" s="7"/>
      <c r="O1377" s="7"/>
    </row>
    <row r="1378" spans="10:15">
      <c r="J1378" s="7"/>
      <c r="K1378" s="7"/>
      <c r="L1378" s="7"/>
      <c r="M1378" s="7"/>
      <c r="N1378" s="7"/>
      <c r="O1378" s="7"/>
    </row>
    <row r="1379" spans="10:15">
      <c r="J1379" s="7"/>
      <c r="K1379" s="7"/>
      <c r="L1379" s="7"/>
      <c r="M1379" s="7"/>
      <c r="N1379" s="7"/>
      <c r="O1379" s="7"/>
    </row>
    <row r="1380" spans="10:15">
      <c r="J1380" s="7"/>
      <c r="K1380" s="7"/>
      <c r="L1380" s="7"/>
      <c r="M1380" s="7"/>
      <c r="N1380" s="7"/>
      <c r="O1380" s="7"/>
    </row>
    <row r="1381" spans="10:15">
      <c r="J1381" s="7"/>
      <c r="K1381" s="7"/>
      <c r="L1381" s="7"/>
      <c r="M1381" s="7"/>
      <c r="N1381" s="7"/>
      <c r="O1381" s="7"/>
    </row>
    <row r="1382" spans="10:15">
      <c r="J1382" s="7"/>
      <c r="K1382" s="7"/>
      <c r="L1382" s="7"/>
      <c r="M1382" s="7"/>
      <c r="N1382" s="7"/>
      <c r="O1382" s="7"/>
    </row>
    <row r="1383" spans="10:15">
      <c r="J1383" s="7"/>
      <c r="K1383" s="7"/>
      <c r="L1383" s="7"/>
      <c r="M1383" s="7"/>
      <c r="N1383" s="7"/>
      <c r="O1383" s="7"/>
    </row>
    <row r="1384" spans="10:15">
      <c r="J1384" s="7"/>
      <c r="K1384" s="7"/>
      <c r="L1384" s="7"/>
      <c r="M1384" s="7"/>
      <c r="N1384" s="7"/>
      <c r="O1384" s="7"/>
    </row>
    <row r="1385" spans="10:15">
      <c r="J1385" s="7"/>
      <c r="K1385" s="7"/>
      <c r="L1385" s="7"/>
      <c r="M1385" s="7"/>
      <c r="N1385" s="7"/>
      <c r="O1385" s="7"/>
    </row>
    <row r="1386" spans="10:15">
      <c r="J1386" s="7"/>
      <c r="K1386" s="7"/>
      <c r="L1386" s="7"/>
      <c r="M1386" s="7"/>
      <c r="N1386" s="7"/>
      <c r="O1386" s="7"/>
    </row>
    <row r="1387" spans="10:15">
      <c r="J1387" s="7"/>
      <c r="K1387" s="7"/>
      <c r="L1387" s="7"/>
      <c r="M1387" s="7"/>
      <c r="N1387" s="7"/>
      <c r="O1387" s="7"/>
    </row>
    <row r="1388" spans="10:15">
      <c r="J1388" s="7"/>
      <c r="K1388" s="7"/>
      <c r="L1388" s="7"/>
      <c r="M1388" s="7"/>
      <c r="N1388" s="7"/>
      <c r="O1388" s="7"/>
    </row>
    <row r="1389" spans="10:15">
      <c r="J1389" s="7"/>
      <c r="K1389" s="7"/>
      <c r="L1389" s="7"/>
      <c r="M1389" s="7"/>
      <c r="N1389" s="7"/>
      <c r="O1389" s="7"/>
    </row>
    <row r="1390" spans="10:15">
      <c r="J1390" s="7"/>
      <c r="K1390" s="7"/>
      <c r="L1390" s="7"/>
      <c r="M1390" s="7"/>
      <c r="N1390" s="7"/>
      <c r="O1390" s="7"/>
    </row>
    <row r="1391" spans="10:15">
      <c r="J1391" s="7"/>
      <c r="K1391" s="7"/>
      <c r="L1391" s="7"/>
      <c r="M1391" s="7"/>
      <c r="N1391" s="7"/>
      <c r="O1391" s="7"/>
    </row>
    <row r="1392" spans="10:15">
      <c r="J1392" s="7"/>
      <c r="K1392" s="7"/>
      <c r="L1392" s="7"/>
      <c r="M1392" s="7"/>
      <c r="N1392" s="7"/>
      <c r="O1392" s="7"/>
    </row>
    <row r="1393" spans="10:15">
      <c r="J1393" s="7"/>
      <c r="K1393" s="7"/>
      <c r="L1393" s="7"/>
      <c r="M1393" s="7"/>
      <c r="N1393" s="7"/>
      <c r="O1393" s="7"/>
    </row>
    <row r="1394" spans="10:15">
      <c r="J1394" s="7"/>
      <c r="K1394" s="7"/>
      <c r="L1394" s="7"/>
      <c r="M1394" s="7"/>
      <c r="N1394" s="7"/>
      <c r="O1394" s="7"/>
    </row>
    <row r="1395" spans="10:15">
      <c r="J1395" s="7"/>
      <c r="K1395" s="7"/>
      <c r="L1395" s="7"/>
      <c r="M1395" s="7"/>
      <c r="N1395" s="7"/>
      <c r="O1395" s="7"/>
    </row>
    <row r="1396" spans="10:15">
      <c r="J1396" s="7"/>
      <c r="K1396" s="7"/>
      <c r="L1396" s="7"/>
      <c r="M1396" s="7"/>
      <c r="N1396" s="7"/>
      <c r="O1396" s="7"/>
    </row>
    <row r="1397" spans="10:15">
      <c r="J1397" s="7"/>
      <c r="K1397" s="7"/>
      <c r="L1397" s="7"/>
      <c r="M1397" s="7"/>
      <c r="N1397" s="7"/>
      <c r="O1397" s="7"/>
    </row>
    <row r="1398" spans="10:15">
      <c r="J1398" s="7"/>
      <c r="K1398" s="7"/>
      <c r="L1398" s="7"/>
      <c r="M1398" s="7"/>
      <c r="N1398" s="7"/>
      <c r="O1398" s="7"/>
    </row>
    <row r="1399" spans="10:15">
      <c r="J1399" s="7"/>
      <c r="K1399" s="7"/>
      <c r="L1399" s="7"/>
      <c r="M1399" s="7"/>
      <c r="N1399" s="7"/>
      <c r="O1399" s="7"/>
    </row>
    <row r="1400" spans="10:15">
      <c r="J1400" s="7"/>
      <c r="K1400" s="7"/>
      <c r="L1400" s="7"/>
      <c r="M1400" s="7"/>
      <c r="N1400" s="7"/>
      <c r="O1400" s="7"/>
    </row>
    <row r="1401" spans="10:15">
      <c r="J1401" s="7"/>
      <c r="K1401" s="7"/>
      <c r="L1401" s="7"/>
      <c r="M1401" s="7"/>
      <c r="N1401" s="7"/>
      <c r="O1401" s="7"/>
    </row>
    <row r="1402" spans="10:15">
      <c r="J1402" s="7"/>
      <c r="K1402" s="7"/>
      <c r="L1402" s="7"/>
      <c r="M1402" s="7"/>
      <c r="N1402" s="7"/>
      <c r="O1402" s="7"/>
    </row>
    <row r="1403" spans="10:15">
      <c r="J1403" s="7"/>
      <c r="K1403" s="7"/>
      <c r="L1403" s="7"/>
      <c r="M1403" s="7"/>
      <c r="N1403" s="7"/>
      <c r="O1403" s="7"/>
    </row>
    <row r="1404" spans="10:15">
      <c r="J1404" s="7"/>
      <c r="K1404" s="7"/>
      <c r="L1404" s="7"/>
      <c r="M1404" s="7"/>
      <c r="N1404" s="7"/>
      <c r="O1404" s="7"/>
    </row>
    <row r="1405" spans="10:15">
      <c r="J1405" s="7"/>
      <c r="K1405" s="7"/>
      <c r="L1405" s="7"/>
      <c r="M1405" s="7"/>
      <c r="N1405" s="7"/>
      <c r="O1405" s="7"/>
    </row>
    <row r="1406" spans="10:15">
      <c r="J1406" s="7"/>
      <c r="K1406" s="7"/>
      <c r="L1406" s="7"/>
      <c r="M1406" s="7"/>
      <c r="N1406" s="7"/>
      <c r="O1406" s="7"/>
    </row>
    <row r="1407" spans="10:15">
      <c r="J1407" s="7"/>
      <c r="K1407" s="7"/>
      <c r="L1407" s="7"/>
      <c r="M1407" s="7"/>
      <c r="N1407" s="7"/>
      <c r="O1407" s="7"/>
    </row>
    <row r="1408" spans="10:15">
      <c r="J1408" s="7"/>
      <c r="K1408" s="7"/>
      <c r="L1408" s="7"/>
      <c r="M1408" s="7"/>
      <c r="N1408" s="7"/>
      <c r="O1408" s="7"/>
    </row>
    <row r="1409" spans="10:15">
      <c r="J1409" s="7"/>
      <c r="K1409" s="7"/>
      <c r="L1409" s="7"/>
      <c r="M1409" s="7"/>
      <c r="N1409" s="7"/>
      <c r="O1409" s="7"/>
    </row>
    <row r="1410" spans="10:15">
      <c r="J1410" s="7"/>
      <c r="K1410" s="7"/>
      <c r="L1410" s="7"/>
      <c r="M1410" s="7"/>
      <c r="N1410" s="7"/>
      <c r="O1410" s="7"/>
    </row>
    <row r="1411" spans="10:15">
      <c r="J1411" s="7"/>
      <c r="K1411" s="7"/>
      <c r="L1411" s="7"/>
      <c r="M1411" s="7"/>
      <c r="N1411" s="7"/>
      <c r="O1411" s="7"/>
    </row>
    <row r="1412" spans="10:15">
      <c r="J1412" s="7"/>
      <c r="K1412" s="7"/>
      <c r="L1412" s="7"/>
      <c r="M1412" s="7"/>
      <c r="N1412" s="7"/>
      <c r="O1412" s="7"/>
    </row>
    <row r="1413" spans="10:15">
      <c r="J1413" s="7"/>
      <c r="K1413" s="7"/>
      <c r="L1413" s="7"/>
      <c r="M1413" s="7"/>
      <c r="N1413" s="7"/>
      <c r="O1413" s="7"/>
    </row>
    <row r="1414" spans="10:15">
      <c r="J1414" s="7"/>
      <c r="K1414" s="7"/>
      <c r="L1414" s="7"/>
      <c r="M1414" s="7"/>
      <c r="N1414" s="7"/>
      <c r="O1414" s="7"/>
    </row>
    <row r="1415" spans="10:15">
      <c r="J1415" s="7"/>
      <c r="K1415" s="7"/>
      <c r="L1415" s="7"/>
      <c r="M1415" s="7"/>
      <c r="N1415" s="7"/>
      <c r="O1415" s="7"/>
    </row>
    <row r="1416" spans="10:15">
      <c r="J1416" s="7"/>
      <c r="K1416" s="7"/>
      <c r="L1416" s="7"/>
      <c r="M1416" s="7"/>
      <c r="N1416" s="7"/>
      <c r="O1416" s="7"/>
    </row>
    <row r="1417" spans="10:15">
      <c r="J1417" s="7"/>
      <c r="K1417" s="7"/>
      <c r="L1417" s="7"/>
      <c r="M1417" s="7"/>
      <c r="N1417" s="7"/>
      <c r="O1417" s="7"/>
    </row>
    <row r="1418" spans="10:15">
      <c r="J1418" s="7"/>
      <c r="K1418" s="7"/>
      <c r="L1418" s="7"/>
      <c r="M1418" s="7"/>
      <c r="N1418" s="7"/>
      <c r="O1418" s="7"/>
    </row>
    <row r="1419" spans="10:15">
      <c r="J1419" s="7"/>
      <c r="K1419" s="7"/>
      <c r="L1419" s="7"/>
      <c r="M1419" s="7"/>
      <c r="N1419" s="7"/>
      <c r="O1419" s="7"/>
    </row>
    <row r="1420" spans="10:15">
      <c r="J1420" s="7"/>
      <c r="K1420" s="7"/>
      <c r="L1420" s="7"/>
      <c r="M1420" s="7"/>
      <c r="N1420" s="7"/>
      <c r="O1420" s="7"/>
    </row>
    <row r="1421" spans="10:15">
      <c r="J1421" s="7"/>
      <c r="K1421" s="7"/>
      <c r="L1421" s="7"/>
      <c r="M1421" s="7"/>
      <c r="N1421" s="7"/>
      <c r="O1421" s="7"/>
    </row>
    <row r="1422" spans="10:15">
      <c r="J1422" s="7"/>
      <c r="K1422" s="7"/>
      <c r="L1422" s="7"/>
      <c r="M1422" s="7"/>
      <c r="N1422" s="7"/>
      <c r="O1422" s="7"/>
    </row>
    <row r="1423" spans="10:15">
      <c r="J1423" s="7"/>
      <c r="K1423" s="7"/>
      <c r="L1423" s="7"/>
      <c r="M1423" s="7"/>
      <c r="N1423" s="7"/>
      <c r="O1423" s="7"/>
    </row>
    <row r="1424" spans="10:15">
      <c r="J1424" s="7"/>
      <c r="K1424" s="7"/>
      <c r="L1424" s="7"/>
      <c r="M1424" s="7"/>
      <c r="N1424" s="7"/>
      <c r="O1424" s="7"/>
    </row>
    <row r="1425" spans="10:15">
      <c r="J1425" s="7"/>
      <c r="K1425" s="7"/>
      <c r="L1425" s="7"/>
      <c r="M1425" s="7"/>
      <c r="N1425" s="7"/>
      <c r="O1425" s="7"/>
    </row>
    <row r="1426" spans="10:15">
      <c r="J1426" s="7"/>
      <c r="K1426" s="7"/>
      <c r="L1426" s="7"/>
      <c r="M1426" s="7"/>
      <c r="N1426" s="7"/>
      <c r="O1426" s="7"/>
    </row>
    <row r="1427" spans="10:15">
      <c r="J1427" s="7"/>
      <c r="K1427" s="7"/>
      <c r="L1427" s="7"/>
      <c r="M1427" s="7"/>
      <c r="N1427" s="7"/>
      <c r="O1427" s="7"/>
    </row>
    <row r="1428" spans="10:15">
      <c r="J1428" s="7"/>
      <c r="K1428" s="7"/>
      <c r="L1428" s="7"/>
      <c r="M1428" s="7"/>
      <c r="N1428" s="7"/>
      <c r="O1428" s="7"/>
    </row>
    <row r="1429" spans="10:15">
      <c r="J1429" s="7"/>
      <c r="K1429" s="7"/>
      <c r="L1429" s="7"/>
      <c r="M1429" s="7"/>
      <c r="N1429" s="7"/>
      <c r="O1429" s="7"/>
    </row>
    <row r="1430" spans="10:15">
      <c r="J1430" s="7"/>
      <c r="K1430" s="7"/>
      <c r="L1430" s="7"/>
      <c r="M1430" s="7"/>
      <c r="N1430" s="7"/>
      <c r="O1430" s="7"/>
    </row>
    <row r="1431" spans="10:15">
      <c r="J1431" s="7"/>
      <c r="K1431" s="7"/>
      <c r="L1431" s="7"/>
      <c r="M1431" s="7"/>
      <c r="N1431" s="7"/>
      <c r="O1431" s="7"/>
    </row>
    <row r="1432" spans="10:15">
      <c r="J1432" s="7"/>
      <c r="K1432" s="7"/>
      <c r="L1432" s="7"/>
      <c r="M1432" s="7"/>
      <c r="N1432" s="7"/>
      <c r="O1432" s="7"/>
    </row>
    <row r="1433" spans="10:15">
      <c r="J1433" s="7"/>
      <c r="K1433" s="7"/>
      <c r="L1433" s="7"/>
      <c r="M1433" s="7"/>
      <c r="N1433" s="7"/>
      <c r="O1433" s="7"/>
    </row>
    <row r="1434" spans="10:15">
      <c r="J1434" s="7"/>
      <c r="K1434" s="7"/>
      <c r="L1434" s="7"/>
      <c r="M1434" s="7"/>
      <c r="N1434" s="7"/>
      <c r="O1434" s="7"/>
    </row>
    <row r="1435" spans="10:15">
      <c r="J1435" s="7"/>
      <c r="K1435" s="7"/>
      <c r="L1435" s="7"/>
      <c r="M1435" s="7"/>
      <c r="N1435" s="7"/>
      <c r="O1435" s="7"/>
    </row>
    <row r="1436" spans="10:15">
      <c r="J1436" s="7"/>
      <c r="K1436" s="7"/>
      <c r="L1436" s="7"/>
      <c r="M1436" s="7"/>
      <c r="N1436" s="7"/>
      <c r="O1436" s="7"/>
    </row>
    <row r="1437" spans="10:15">
      <c r="J1437" s="7"/>
      <c r="K1437" s="7"/>
      <c r="L1437" s="7"/>
      <c r="M1437" s="7"/>
      <c r="N1437" s="7"/>
      <c r="O1437" s="7"/>
    </row>
    <row r="1438" spans="10:15">
      <c r="J1438" s="7"/>
      <c r="K1438" s="7"/>
      <c r="L1438" s="7"/>
      <c r="M1438" s="7"/>
      <c r="N1438" s="7"/>
      <c r="O1438" s="7"/>
    </row>
    <row r="1439" spans="10:15">
      <c r="J1439" s="7"/>
      <c r="K1439" s="7"/>
      <c r="L1439" s="7"/>
      <c r="M1439" s="7"/>
      <c r="N1439" s="7"/>
      <c r="O1439" s="7"/>
    </row>
    <row r="1440" spans="10:15">
      <c r="J1440" s="7"/>
      <c r="K1440" s="7"/>
      <c r="L1440" s="7"/>
      <c r="M1440" s="7"/>
      <c r="N1440" s="7"/>
      <c r="O1440" s="7"/>
    </row>
    <row r="1441" spans="10:15">
      <c r="J1441" s="7"/>
      <c r="K1441" s="7"/>
      <c r="L1441" s="7"/>
      <c r="M1441" s="7"/>
      <c r="N1441" s="7"/>
      <c r="O1441" s="7"/>
    </row>
    <row r="1442" spans="10:15">
      <c r="J1442" s="7"/>
      <c r="K1442" s="7"/>
      <c r="L1442" s="7"/>
      <c r="M1442" s="7"/>
      <c r="N1442" s="7"/>
      <c r="O1442" s="7"/>
    </row>
    <row r="1443" spans="10:15">
      <c r="J1443" s="7"/>
      <c r="K1443" s="7"/>
      <c r="L1443" s="7"/>
      <c r="M1443" s="7"/>
      <c r="N1443" s="7"/>
      <c r="O1443" s="7"/>
    </row>
    <row r="1444" spans="10:15">
      <c r="J1444" s="7"/>
      <c r="K1444" s="7"/>
      <c r="L1444" s="7"/>
      <c r="M1444" s="7"/>
      <c r="N1444" s="7"/>
      <c r="O1444" s="7"/>
    </row>
    <row r="1445" spans="10:15">
      <c r="J1445" s="7"/>
      <c r="K1445" s="7"/>
      <c r="L1445" s="7"/>
      <c r="M1445" s="7"/>
      <c r="N1445" s="7"/>
      <c r="O1445" s="7"/>
    </row>
    <row r="1446" spans="10:15">
      <c r="J1446" s="7"/>
      <c r="K1446" s="7"/>
      <c r="L1446" s="7"/>
      <c r="M1446" s="7"/>
      <c r="N1446" s="7"/>
      <c r="O1446" s="7"/>
    </row>
    <row r="1447" spans="10:15">
      <c r="J1447" s="7"/>
      <c r="K1447" s="7"/>
      <c r="L1447" s="7"/>
      <c r="M1447" s="7"/>
      <c r="N1447" s="7"/>
      <c r="O1447" s="7"/>
    </row>
    <row r="1448" spans="10:15">
      <c r="J1448" s="7"/>
      <c r="K1448" s="7"/>
      <c r="L1448" s="7"/>
      <c r="M1448" s="7"/>
      <c r="N1448" s="7"/>
      <c r="O1448" s="7"/>
    </row>
    <row r="1449" spans="10:15">
      <c r="J1449" s="7"/>
      <c r="K1449" s="7"/>
      <c r="L1449" s="7"/>
      <c r="M1449" s="7"/>
      <c r="N1449" s="7"/>
      <c r="O1449" s="7"/>
    </row>
    <row r="1450" spans="10:15">
      <c r="J1450" s="7"/>
      <c r="K1450" s="7"/>
      <c r="L1450" s="7"/>
      <c r="M1450" s="7"/>
      <c r="N1450" s="7"/>
      <c r="O1450" s="7"/>
    </row>
    <row r="1451" spans="10:15">
      <c r="J1451" s="7"/>
      <c r="K1451" s="7"/>
      <c r="L1451" s="7"/>
      <c r="M1451" s="7"/>
      <c r="N1451" s="7"/>
      <c r="O1451" s="7"/>
    </row>
    <row r="1452" spans="10:15">
      <c r="J1452" s="7"/>
      <c r="K1452" s="7"/>
      <c r="L1452" s="7"/>
      <c r="M1452" s="7"/>
      <c r="N1452" s="7"/>
      <c r="O1452" s="7"/>
    </row>
    <row r="1453" spans="10:15">
      <c r="J1453" s="7"/>
      <c r="K1453" s="7"/>
      <c r="L1453" s="7"/>
      <c r="M1453" s="7"/>
      <c r="N1453" s="7"/>
      <c r="O1453" s="7"/>
    </row>
    <row r="1454" spans="10:15">
      <c r="J1454" s="7"/>
      <c r="K1454" s="7"/>
      <c r="L1454" s="7"/>
      <c r="M1454" s="7"/>
      <c r="N1454" s="7"/>
      <c r="O1454" s="7"/>
    </row>
    <row r="1455" spans="10:15">
      <c r="J1455" s="7"/>
      <c r="K1455" s="7"/>
      <c r="L1455" s="7"/>
      <c r="M1455" s="7"/>
      <c r="N1455" s="7"/>
      <c r="O1455" s="7"/>
    </row>
    <row r="1456" spans="10:15">
      <c r="J1456" s="7"/>
      <c r="K1456" s="7"/>
      <c r="L1456" s="7"/>
      <c r="M1456" s="7"/>
      <c r="N1456" s="7"/>
      <c r="O1456" s="7"/>
    </row>
    <row r="1457" spans="10:15">
      <c r="J1457" s="7"/>
      <c r="K1457" s="7"/>
      <c r="L1457" s="7"/>
      <c r="M1457" s="7"/>
      <c r="N1457" s="7"/>
      <c r="O1457" s="7"/>
    </row>
    <row r="1458" spans="10:15">
      <c r="J1458" s="7"/>
      <c r="K1458" s="7"/>
      <c r="L1458" s="7"/>
      <c r="M1458" s="7"/>
      <c r="N1458" s="7"/>
      <c r="O1458" s="7"/>
    </row>
    <row r="1459" spans="10:15">
      <c r="J1459" s="7"/>
      <c r="K1459" s="7"/>
      <c r="L1459" s="7"/>
      <c r="M1459" s="7"/>
      <c r="N1459" s="7"/>
      <c r="O1459" s="7"/>
    </row>
    <row r="1460" spans="10:15">
      <c r="J1460" s="7"/>
      <c r="K1460" s="7"/>
      <c r="L1460" s="7"/>
      <c r="M1460" s="7"/>
      <c r="N1460" s="7"/>
      <c r="O1460" s="7"/>
    </row>
    <row r="1461" spans="10:15">
      <c r="J1461" s="7"/>
      <c r="K1461" s="7"/>
      <c r="L1461" s="7"/>
      <c r="M1461" s="7"/>
      <c r="N1461" s="7"/>
      <c r="O1461" s="7"/>
    </row>
    <row r="1462" spans="10:15">
      <c r="J1462" s="7"/>
      <c r="K1462" s="7"/>
      <c r="L1462" s="7"/>
      <c r="M1462" s="7"/>
      <c r="N1462" s="7"/>
      <c r="O1462" s="7"/>
    </row>
    <row r="1463" spans="10:15">
      <c r="J1463" s="7"/>
      <c r="K1463" s="7"/>
      <c r="L1463" s="7"/>
      <c r="M1463" s="7"/>
      <c r="N1463" s="7"/>
      <c r="O1463" s="7"/>
    </row>
    <row r="1464" spans="10:15">
      <c r="J1464" s="7"/>
      <c r="K1464" s="7"/>
      <c r="L1464" s="7"/>
      <c r="M1464" s="7"/>
      <c r="N1464" s="7"/>
      <c r="O1464" s="7"/>
    </row>
    <row r="1465" spans="10:15">
      <c r="J1465" s="7"/>
      <c r="K1465" s="7"/>
      <c r="L1465" s="7"/>
      <c r="M1465" s="7"/>
      <c r="N1465" s="7"/>
      <c r="O1465" s="7"/>
    </row>
    <row r="1466" spans="10:15">
      <c r="J1466" s="7"/>
      <c r="K1466" s="7"/>
      <c r="L1466" s="7"/>
      <c r="M1466" s="7"/>
      <c r="N1466" s="7"/>
      <c r="O1466" s="7"/>
    </row>
    <row r="1467" spans="10:15">
      <c r="J1467" s="7"/>
      <c r="K1467" s="7"/>
      <c r="L1467" s="7"/>
      <c r="M1467" s="7"/>
      <c r="N1467" s="7"/>
      <c r="O1467" s="7"/>
    </row>
    <row r="1468" spans="10:15">
      <c r="J1468" s="7"/>
      <c r="K1468" s="7"/>
      <c r="L1468" s="7"/>
      <c r="M1468" s="7"/>
      <c r="N1468" s="7"/>
      <c r="O1468" s="7"/>
    </row>
    <row r="1469" spans="10:15">
      <c r="J1469" s="7"/>
      <c r="K1469" s="7"/>
      <c r="L1469" s="7"/>
      <c r="M1469" s="7"/>
      <c r="N1469" s="7"/>
      <c r="O1469" s="7"/>
    </row>
    <row r="1470" spans="10:15">
      <c r="J1470" s="7"/>
      <c r="K1470" s="7"/>
      <c r="L1470" s="7"/>
      <c r="M1470" s="7"/>
      <c r="N1470" s="7"/>
      <c r="O1470" s="7"/>
    </row>
    <row r="1471" spans="10:15">
      <c r="J1471" s="7"/>
      <c r="K1471" s="7"/>
      <c r="L1471" s="7"/>
      <c r="M1471" s="7"/>
      <c r="N1471" s="7"/>
      <c r="O1471" s="7"/>
    </row>
    <row r="1472" spans="10:15">
      <c r="J1472" s="7"/>
      <c r="K1472" s="7"/>
      <c r="L1472" s="7"/>
      <c r="M1472" s="7"/>
      <c r="N1472" s="7"/>
      <c r="O1472" s="7"/>
    </row>
    <row r="1473" spans="10:15">
      <c r="J1473" s="7"/>
      <c r="K1473" s="7"/>
      <c r="L1473" s="7"/>
      <c r="M1473" s="7"/>
      <c r="N1473" s="7"/>
      <c r="O1473" s="7"/>
    </row>
    <row r="1474" spans="10:15">
      <c r="J1474" s="7"/>
      <c r="K1474" s="7"/>
      <c r="L1474" s="7"/>
      <c r="M1474" s="7"/>
      <c r="N1474" s="7"/>
      <c r="O1474" s="7"/>
    </row>
    <row r="1475" spans="10:15">
      <c r="J1475" s="7"/>
      <c r="K1475" s="7"/>
      <c r="L1475" s="7"/>
      <c r="M1475" s="7"/>
      <c r="N1475" s="7"/>
      <c r="O1475" s="7"/>
    </row>
    <row r="1476" spans="10:15">
      <c r="J1476" s="7"/>
      <c r="K1476" s="7"/>
      <c r="L1476" s="7"/>
      <c r="M1476" s="7"/>
      <c r="N1476" s="7"/>
      <c r="O1476" s="7"/>
    </row>
    <row r="1477" spans="10:15">
      <c r="J1477" s="7"/>
      <c r="K1477" s="7"/>
      <c r="L1477" s="7"/>
      <c r="M1477" s="7"/>
      <c r="N1477" s="7"/>
      <c r="O1477" s="7"/>
    </row>
    <row r="1478" spans="10:15">
      <c r="J1478" s="7"/>
      <c r="K1478" s="7"/>
      <c r="L1478" s="7"/>
      <c r="M1478" s="7"/>
      <c r="N1478" s="7"/>
      <c r="O1478" s="7"/>
    </row>
    <row r="1479" spans="10:15">
      <c r="J1479" s="7"/>
      <c r="K1479" s="7"/>
      <c r="L1479" s="7"/>
      <c r="M1479" s="7"/>
      <c r="N1479" s="7"/>
      <c r="O1479" s="7"/>
    </row>
    <row r="1480" spans="10:15">
      <c r="J1480" s="7"/>
      <c r="K1480" s="7"/>
      <c r="L1480" s="7"/>
      <c r="M1480" s="7"/>
      <c r="N1480" s="7"/>
      <c r="O1480" s="7"/>
    </row>
    <row r="1481" spans="10:15">
      <c r="J1481" s="7"/>
      <c r="K1481" s="7"/>
      <c r="L1481" s="7"/>
      <c r="M1481" s="7"/>
      <c r="N1481" s="7"/>
      <c r="O1481" s="7"/>
    </row>
    <row r="1482" spans="10:15">
      <c r="J1482" s="7"/>
      <c r="K1482" s="7"/>
      <c r="L1482" s="7"/>
      <c r="M1482" s="7"/>
      <c r="N1482" s="7"/>
      <c r="O1482" s="7"/>
    </row>
    <row r="1483" spans="10:15">
      <c r="J1483" s="7"/>
      <c r="K1483" s="7"/>
      <c r="L1483" s="7"/>
      <c r="M1483" s="7"/>
      <c r="N1483" s="7"/>
      <c r="O1483" s="7"/>
    </row>
    <row r="1484" spans="10:15">
      <c r="J1484" s="7"/>
      <c r="K1484" s="7"/>
      <c r="L1484" s="7"/>
      <c r="M1484" s="7"/>
      <c r="N1484" s="7"/>
      <c r="O1484" s="7"/>
    </row>
    <row r="1485" spans="10:15">
      <c r="J1485" s="7"/>
      <c r="K1485" s="7"/>
      <c r="L1485" s="7"/>
      <c r="M1485" s="7"/>
      <c r="N1485" s="7"/>
      <c r="O1485" s="7"/>
    </row>
    <row r="1486" spans="10:15">
      <c r="J1486" s="7"/>
      <c r="K1486" s="7"/>
      <c r="L1486" s="7"/>
      <c r="M1486" s="7"/>
      <c r="N1486" s="7"/>
      <c r="O1486" s="7"/>
    </row>
    <row r="1487" spans="10:15">
      <c r="J1487" s="7"/>
      <c r="K1487" s="7"/>
      <c r="L1487" s="7"/>
      <c r="M1487" s="7"/>
      <c r="N1487" s="7"/>
      <c r="O1487" s="7"/>
    </row>
    <row r="1488" spans="10:15">
      <c r="J1488" s="7"/>
      <c r="K1488" s="7"/>
      <c r="L1488" s="7"/>
      <c r="M1488" s="7"/>
      <c r="N1488" s="7"/>
      <c r="O1488" s="7"/>
    </row>
    <row r="1489" spans="10:15">
      <c r="J1489" s="7"/>
      <c r="K1489" s="7"/>
      <c r="L1489" s="7"/>
      <c r="M1489" s="7"/>
      <c r="N1489" s="7"/>
      <c r="O1489" s="7"/>
    </row>
    <row r="1490" spans="10:15">
      <c r="J1490" s="7"/>
      <c r="K1490" s="7"/>
      <c r="L1490" s="7"/>
      <c r="M1490" s="7"/>
      <c r="N1490" s="7"/>
      <c r="O1490" s="7"/>
    </row>
    <row r="1491" spans="10:15">
      <c r="J1491" s="7"/>
      <c r="K1491" s="7"/>
      <c r="L1491" s="7"/>
      <c r="M1491" s="7"/>
      <c r="N1491" s="7"/>
      <c r="O1491" s="7"/>
    </row>
    <row r="1492" spans="10:15">
      <c r="J1492" s="7"/>
      <c r="K1492" s="7"/>
      <c r="L1492" s="7"/>
      <c r="M1492" s="7"/>
      <c r="N1492" s="7"/>
      <c r="O1492" s="7"/>
    </row>
    <row r="1493" spans="10:15">
      <c r="J1493" s="7"/>
      <c r="K1493" s="7"/>
      <c r="L1493" s="7"/>
      <c r="M1493" s="7"/>
      <c r="N1493" s="7"/>
      <c r="O1493" s="7"/>
    </row>
    <row r="1494" spans="10:15">
      <c r="J1494" s="7"/>
      <c r="K1494" s="7"/>
      <c r="L1494" s="7"/>
      <c r="M1494" s="7"/>
      <c r="N1494" s="7"/>
      <c r="O1494" s="7"/>
    </row>
    <row r="1495" spans="10:15">
      <c r="J1495" s="7"/>
      <c r="K1495" s="7"/>
      <c r="L1495" s="7"/>
      <c r="M1495" s="7"/>
      <c r="N1495" s="7"/>
      <c r="O1495" s="7"/>
    </row>
    <row r="1496" spans="10:15">
      <c r="J1496" s="7"/>
      <c r="K1496" s="7"/>
      <c r="L1496" s="7"/>
      <c r="M1496" s="7"/>
      <c r="N1496" s="7"/>
      <c r="O1496" s="7"/>
    </row>
    <row r="1497" spans="10:15">
      <c r="J1497" s="7"/>
      <c r="K1497" s="7"/>
      <c r="L1497" s="7"/>
      <c r="M1497" s="7"/>
      <c r="N1497" s="7"/>
      <c r="O1497" s="7"/>
    </row>
    <row r="1498" spans="10:15">
      <c r="J1498" s="7"/>
      <c r="K1498" s="7"/>
      <c r="L1498" s="7"/>
      <c r="M1498" s="7"/>
      <c r="N1498" s="7"/>
      <c r="O1498" s="7"/>
    </row>
    <row r="1499" spans="10:15">
      <c r="J1499" s="7"/>
      <c r="K1499" s="7"/>
      <c r="L1499" s="7"/>
      <c r="M1499" s="7"/>
      <c r="N1499" s="7"/>
      <c r="O1499" s="7"/>
    </row>
    <row r="1500" spans="10:15">
      <c r="J1500" s="7"/>
      <c r="K1500" s="7"/>
      <c r="L1500" s="7"/>
      <c r="M1500" s="7"/>
      <c r="N1500" s="7"/>
      <c r="O1500" s="7"/>
    </row>
    <row r="1501" spans="10:15">
      <c r="J1501" s="7"/>
      <c r="K1501" s="7"/>
      <c r="L1501" s="7"/>
      <c r="M1501" s="7"/>
      <c r="N1501" s="7"/>
      <c r="O1501" s="7"/>
    </row>
    <row r="1502" spans="10:15">
      <c r="J1502" s="7"/>
      <c r="K1502" s="7"/>
      <c r="L1502" s="7"/>
      <c r="M1502" s="7"/>
      <c r="N1502" s="7"/>
      <c r="O1502" s="7"/>
    </row>
    <row r="1503" spans="10:15">
      <c r="J1503" s="7"/>
      <c r="K1503" s="7"/>
      <c r="L1503" s="7"/>
      <c r="M1503" s="7"/>
      <c r="N1503" s="7"/>
      <c r="O1503" s="7"/>
    </row>
    <row r="1504" spans="10:15">
      <c r="J1504" s="7"/>
      <c r="K1504" s="7"/>
      <c r="L1504" s="7"/>
      <c r="M1504" s="7"/>
      <c r="N1504" s="7"/>
      <c r="O1504" s="7"/>
    </row>
    <row r="1505" spans="10:15">
      <c r="J1505" s="7"/>
      <c r="K1505" s="7"/>
      <c r="L1505" s="7"/>
      <c r="M1505" s="7"/>
      <c r="N1505" s="7"/>
      <c r="O1505" s="7"/>
    </row>
    <row r="1506" spans="10:15">
      <c r="J1506" s="7"/>
      <c r="K1506" s="7"/>
      <c r="L1506" s="7"/>
      <c r="M1506" s="7"/>
      <c r="N1506" s="7"/>
      <c r="O1506" s="7"/>
    </row>
    <row r="1507" spans="10:15">
      <c r="J1507" s="7"/>
      <c r="K1507" s="7"/>
      <c r="L1507" s="7"/>
      <c r="M1507" s="7"/>
      <c r="N1507" s="7"/>
      <c r="O1507" s="7"/>
    </row>
    <row r="1508" spans="10:15">
      <c r="J1508" s="7"/>
      <c r="K1508" s="7"/>
      <c r="L1508" s="7"/>
      <c r="M1508" s="7"/>
      <c r="N1508" s="7"/>
      <c r="O1508" s="7"/>
    </row>
    <row r="1509" spans="10:15">
      <c r="J1509" s="7"/>
      <c r="K1509" s="7"/>
      <c r="L1509" s="7"/>
      <c r="M1509" s="7"/>
      <c r="N1509" s="7"/>
      <c r="O1509" s="7"/>
    </row>
    <row r="1510" spans="10:15">
      <c r="J1510" s="7"/>
      <c r="K1510" s="7"/>
      <c r="L1510" s="7"/>
      <c r="M1510" s="7"/>
      <c r="N1510" s="7"/>
      <c r="O1510" s="7"/>
    </row>
    <row r="1511" spans="10:15">
      <c r="J1511" s="7"/>
      <c r="K1511" s="7"/>
      <c r="L1511" s="7"/>
      <c r="M1511" s="7"/>
      <c r="N1511" s="7"/>
      <c r="O1511" s="7"/>
    </row>
    <row r="1512" spans="10:15">
      <c r="J1512" s="7"/>
      <c r="K1512" s="7"/>
      <c r="L1512" s="7"/>
      <c r="M1512" s="7"/>
      <c r="N1512" s="7"/>
      <c r="O1512" s="7"/>
    </row>
    <row r="1513" spans="10:15">
      <c r="J1513" s="7"/>
      <c r="K1513" s="7"/>
      <c r="L1513" s="7"/>
      <c r="M1513" s="7"/>
      <c r="N1513" s="7"/>
      <c r="O1513" s="7"/>
    </row>
    <row r="1514" spans="10:15">
      <c r="J1514" s="7"/>
      <c r="K1514" s="7"/>
      <c r="L1514" s="7"/>
      <c r="M1514" s="7"/>
      <c r="N1514" s="7"/>
      <c r="O1514" s="7"/>
    </row>
    <row r="1515" spans="10:15">
      <c r="J1515" s="7"/>
      <c r="K1515" s="7"/>
      <c r="L1515" s="7"/>
      <c r="M1515" s="7"/>
      <c r="N1515" s="7"/>
      <c r="O1515" s="7"/>
    </row>
    <row r="1516" spans="10:15">
      <c r="J1516" s="7"/>
      <c r="K1516" s="7"/>
      <c r="L1516" s="7"/>
      <c r="M1516" s="7"/>
      <c r="N1516" s="7"/>
      <c r="O1516" s="7"/>
    </row>
    <row r="1517" spans="10:15">
      <c r="J1517" s="7"/>
      <c r="K1517" s="7"/>
      <c r="L1517" s="7"/>
      <c r="M1517" s="7"/>
      <c r="N1517" s="7"/>
      <c r="O1517" s="7"/>
    </row>
    <row r="1518" spans="10:15">
      <c r="J1518" s="7"/>
      <c r="K1518" s="7"/>
      <c r="L1518" s="7"/>
      <c r="M1518" s="7"/>
      <c r="N1518" s="7"/>
      <c r="O1518" s="7"/>
    </row>
    <row r="1519" spans="10:15">
      <c r="J1519" s="7"/>
      <c r="K1519" s="7"/>
      <c r="L1519" s="7"/>
      <c r="M1519" s="7"/>
      <c r="N1519" s="7"/>
      <c r="O1519" s="7"/>
    </row>
    <row r="1520" spans="10:15">
      <c r="J1520" s="7"/>
      <c r="K1520" s="7"/>
      <c r="L1520" s="7"/>
      <c r="M1520" s="7"/>
      <c r="N1520" s="7"/>
      <c r="O1520" s="7"/>
    </row>
    <row r="1521" spans="10:15">
      <c r="J1521" s="7"/>
      <c r="K1521" s="7"/>
      <c r="L1521" s="7"/>
      <c r="M1521" s="7"/>
      <c r="N1521" s="7"/>
      <c r="O1521" s="7"/>
    </row>
    <row r="1522" spans="10:15">
      <c r="J1522" s="7"/>
      <c r="K1522" s="7"/>
      <c r="L1522" s="7"/>
      <c r="M1522" s="7"/>
      <c r="N1522" s="7"/>
      <c r="O1522" s="7"/>
    </row>
    <row r="1523" spans="10:15">
      <c r="J1523" s="7"/>
      <c r="K1523" s="7"/>
      <c r="L1523" s="7"/>
      <c r="M1523" s="7"/>
      <c r="N1523" s="7"/>
      <c r="O1523" s="7"/>
    </row>
    <row r="1524" spans="10:15">
      <c r="J1524" s="7"/>
      <c r="K1524" s="7"/>
      <c r="L1524" s="7"/>
      <c r="M1524" s="7"/>
      <c r="N1524" s="7"/>
      <c r="O1524" s="7"/>
    </row>
    <row r="1525" spans="10:15">
      <c r="J1525" s="7"/>
      <c r="K1525" s="7"/>
      <c r="L1525" s="7"/>
      <c r="M1525" s="7"/>
      <c r="N1525" s="7"/>
      <c r="O1525" s="7"/>
    </row>
    <row r="1526" spans="10:15">
      <c r="J1526" s="7"/>
      <c r="K1526" s="7"/>
      <c r="L1526" s="7"/>
      <c r="M1526" s="7"/>
      <c r="N1526" s="7"/>
      <c r="O1526" s="7"/>
    </row>
    <row r="1527" spans="10:15">
      <c r="J1527" s="7"/>
      <c r="K1527" s="7"/>
      <c r="L1527" s="7"/>
      <c r="M1527" s="7"/>
      <c r="N1527" s="7"/>
      <c r="O1527" s="7"/>
    </row>
    <row r="1528" spans="10:15">
      <c r="J1528" s="7"/>
      <c r="K1528" s="7"/>
      <c r="L1528" s="7"/>
      <c r="M1528" s="7"/>
      <c r="N1528" s="7"/>
      <c r="O1528" s="7"/>
    </row>
    <row r="1529" spans="10:15">
      <c r="J1529" s="7"/>
      <c r="K1529" s="7"/>
      <c r="L1529" s="7"/>
      <c r="M1529" s="7"/>
      <c r="N1529" s="7"/>
      <c r="O1529" s="7"/>
    </row>
    <row r="1530" spans="10:15">
      <c r="J1530" s="7"/>
      <c r="K1530" s="7"/>
      <c r="L1530" s="7"/>
      <c r="M1530" s="7"/>
      <c r="N1530" s="7"/>
      <c r="O1530" s="7"/>
    </row>
    <row r="1531" spans="10:15">
      <c r="J1531" s="7"/>
      <c r="K1531" s="7"/>
      <c r="L1531" s="7"/>
      <c r="M1531" s="7"/>
      <c r="N1531" s="7"/>
      <c r="O1531" s="7"/>
    </row>
    <row r="1532" spans="10:15">
      <c r="J1532" s="7"/>
      <c r="K1532" s="7"/>
      <c r="L1532" s="7"/>
      <c r="M1532" s="7"/>
      <c r="N1532" s="7"/>
      <c r="O1532" s="7"/>
    </row>
    <row r="1533" spans="10:15">
      <c r="J1533" s="7"/>
      <c r="K1533" s="7"/>
      <c r="L1533" s="7"/>
      <c r="M1533" s="7"/>
      <c r="N1533" s="7"/>
      <c r="O1533" s="7"/>
    </row>
    <row r="1534" spans="10:15">
      <c r="J1534" s="7"/>
      <c r="K1534" s="7"/>
      <c r="L1534" s="7"/>
      <c r="M1534" s="7"/>
      <c r="N1534" s="7"/>
      <c r="O1534" s="7"/>
    </row>
    <row r="1535" spans="10:15">
      <c r="J1535" s="7"/>
      <c r="K1535" s="7"/>
      <c r="L1535" s="7"/>
      <c r="M1535" s="7"/>
      <c r="N1535" s="7"/>
      <c r="O1535" s="7"/>
    </row>
    <row r="1536" spans="10:15">
      <c r="J1536" s="7"/>
      <c r="K1536" s="7"/>
      <c r="L1536" s="7"/>
      <c r="M1536" s="7"/>
      <c r="N1536" s="7"/>
      <c r="O1536" s="7"/>
    </row>
    <row r="1537" spans="10:15">
      <c r="J1537" s="7"/>
      <c r="K1537" s="7"/>
      <c r="L1537" s="7"/>
      <c r="M1537" s="7"/>
      <c r="N1537" s="7"/>
      <c r="O1537" s="7"/>
    </row>
    <row r="1538" spans="10:15">
      <c r="J1538" s="7"/>
      <c r="K1538" s="7"/>
      <c r="L1538" s="7"/>
      <c r="M1538" s="7"/>
      <c r="N1538" s="7"/>
      <c r="O1538" s="7"/>
    </row>
    <row r="1539" spans="10:15">
      <c r="J1539" s="7"/>
      <c r="K1539" s="7"/>
      <c r="L1539" s="7"/>
      <c r="M1539" s="7"/>
      <c r="N1539" s="7"/>
      <c r="O1539" s="7"/>
    </row>
    <row r="1540" spans="10:15">
      <c r="J1540" s="7"/>
      <c r="K1540" s="7"/>
      <c r="L1540" s="7"/>
      <c r="M1540" s="7"/>
      <c r="N1540" s="7"/>
      <c r="O1540" s="7"/>
    </row>
    <row r="1541" spans="10:15">
      <c r="J1541" s="7"/>
      <c r="K1541" s="7"/>
      <c r="L1541" s="7"/>
      <c r="M1541" s="7"/>
      <c r="N1541" s="7"/>
      <c r="O1541" s="7"/>
    </row>
    <row r="1542" spans="10:15">
      <c r="J1542" s="7"/>
      <c r="K1542" s="7"/>
      <c r="L1542" s="7"/>
      <c r="M1542" s="7"/>
      <c r="N1542" s="7"/>
      <c r="O1542" s="7"/>
    </row>
    <row r="1543" spans="10:15">
      <c r="J1543" s="7"/>
      <c r="K1543" s="7"/>
      <c r="L1543" s="7"/>
      <c r="M1543" s="7"/>
      <c r="N1543" s="7"/>
      <c r="O1543" s="7"/>
    </row>
    <row r="1544" spans="10:15">
      <c r="J1544" s="7"/>
      <c r="K1544" s="7"/>
      <c r="L1544" s="7"/>
      <c r="M1544" s="7"/>
      <c r="N1544" s="7"/>
      <c r="O1544" s="7"/>
    </row>
    <row r="1545" spans="10:15">
      <c r="J1545" s="7"/>
      <c r="K1545" s="7"/>
      <c r="L1545" s="7"/>
      <c r="M1545" s="7"/>
      <c r="N1545" s="7"/>
      <c r="O1545" s="7"/>
    </row>
    <row r="1546" spans="10:15">
      <c r="J1546" s="7"/>
      <c r="K1546" s="7"/>
      <c r="L1546" s="7"/>
      <c r="M1546" s="7"/>
      <c r="N1546" s="7"/>
      <c r="O1546" s="7"/>
    </row>
    <row r="1547" spans="10:15">
      <c r="J1547" s="7"/>
      <c r="K1547" s="7"/>
      <c r="L1547" s="7"/>
      <c r="M1547" s="7"/>
      <c r="N1547" s="7"/>
      <c r="O1547" s="7"/>
    </row>
    <row r="1548" spans="10:15">
      <c r="J1548" s="7"/>
      <c r="K1548" s="7"/>
      <c r="L1548" s="7"/>
      <c r="M1548" s="7"/>
      <c r="N1548" s="7"/>
      <c r="O1548" s="7"/>
    </row>
    <row r="1549" spans="10:15">
      <c r="J1549" s="7"/>
      <c r="K1549" s="7"/>
      <c r="L1549" s="7"/>
      <c r="M1549" s="7"/>
      <c r="N1549" s="7"/>
      <c r="O1549" s="7"/>
    </row>
    <row r="1550" spans="10:15">
      <c r="J1550" s="7"/>
      <c r="K1550" s="7"/>
      <c r="L1550" s="7"/>
      <c r="M1550" s="7"/>
      <c r="N1550" s="7"/>
      <c r="O1550" s="7"/>
    </row>
    <row r="1551" spans="10:15">
      <c r="J1551" s="7"/>
      <c r="K1551" s="7"/>
      <c r="L1551" s="7"/>
      <c r="M1551" s="7"/>
      <c r="N1551" s="7"/>
      <c r="O1551" s="7"/>
    </row>
    <row r="1552" spans="10:15">
      <c r="J1552" s="7"/>
      <c r="K1552" s="7"/>
      <c r="L1552" s="7"/>
      <c r="M1552" s="7"/>
      <c r="N1552" s="7"/>
      <c r="O1552" s="7"/>
    </row>
    <row r="1553" spans="10:15">
      <c r="J1553" s="7"/>
      <c r="K1553" s="7"/>
      <c r="L1553" s="7"/>
      <c r="M1553" s="7"/>
      <c r="N1553" s="7"/>
      <c r="O1553" s="7"/>
    </row>
    <row r="1554" spans="10:15">
      <c r="J1554" s="7"/>
      <c r="K1554" s="7"/>
      <c r="L1554" s="7"/>
      <c r="M1554" s="7"/>
      <c r="N1554" s="7"/>
      <c r="O1554" s="7"/>
    </row>
    <row r="1555" spans="10:15">
      <c r="J1555" s="7"/>
      <c r="K1555" s="7"/>
      <c r="L1555" s="7"/>
      <c r="M1555" s="7"/>
      <c r="N1555" s="7"/>
      <c r="O1555" s="7"/>
    </row>
    <row r="1556" spans="10:15">
      <c r="J1556" s="7"/>
      <c r="K1556" s="7"/>
      <c r="L1556" s="7"/>
      <c r="M1556" s="7"/>
      <c r="N1556" s="7"/>
      <c r="O1556" s="7"/>
    </row>
    <row r="1557" spans="10:15">
      <c r="J1557" s="7"/>
      <c r="K1557" s="7"/>
      <c r="L1557" s="7"/>
      <c r="M1557" s="7"/>
      <c r="N1557" s="7"/>
      <c r="O1557" s="7"/>
    </row>
    <row r="1558" spans="10:15">
      <c r="J1558" s="7"/>
      <c r="K1558" s="7"/>
      <c r="L1558" s="7"/>
      <c r="M1558" s="7"/>
      <c r="N1558" s="7"/>
      <c r="O1558" s="7"/>
    </row>
    <row r="1559" spans="10:15">
      <c r="J1559" s="7"/>
      <c r="K1559" s="7"/>
      <c r="L1559" s="7"/>
      <c r="M1559" s="7"/>
      <c r="N1559" s="7"/>
      <c r="O1559" s="7"/>
    </row>
    <row r="1560" spans="10:15">
      <c r="J1560" s="7"/>
      <c r="K1560" s="7"/>
      <c r="L1560" s="7"/>
      <c r="M1560" s="7"/>
      <c r="N1560" s="7"/>
      <c r="O1560" s="7"/>
    </row>
    <row r="1561" spans="10:15">
      <c r="J1561" s="7"/>
      <c r="K1561" s="7"/>
      <c r="L1561" s="7"/>
      <c r="M1561" s="7"/>
      <c r="N1561" s="7"/>
      <c r="O1561" s="7"/>
    </row>
    <row r="1562" spans="10:15">
      <c r="J1562" s="7"/>
      <c r="K1562" s="7"/>
      <c r="L1562" s="7"/>
      <c r="M1562" s="7"/>
      <c r="N1562" s="7"/>
      <c r="O1562" s="7"/>
    </row>
    <row r="1563" spans="10:15">
      <c r="J1563" s="7"/>
      <c r="K1563" s="7"/>
      <c r="L1563" s="7"/>
      <c r="M1563" s="7"/>
      <c r="N1563" s="7"/>
      <c r="O1563" s="7"/>
    </row>
    <row r="1564" spans="10:15">
      <c r="J1564" s="7"/>
      <c r="K1564" s="7"/>
      <c r="L1564" s="7"/>
      <c r="M1564" s="7"/>
      <c r="N1564" s="7"/>
      <c r="O1564" s="7"/>
    </row>
    <row r="1565" spans="10:15">
      <c r="J1565" s="7"/>
      <c r="K1565" s="7"/>
      <c r="L1565" s="7"/>
      <c r="M1565" s="7"/>
      <c r="N1565" s="7"/>
      <c r="O1565" s="7"/>
    </row>
    <row r="1566" spans="10:15">
      <c r="J1566" s="7"/>
      <c r="K1566" s="7"/>
      <c r="L1566" s="7"/>
      <c r="M1566" s="7"/>
      <c r="N1566" s="7"/>
      <c r="O1566" s="7"/>
    </row>
    <row r="1567" spans="10:15">
      <c r="J1567" s="7"/>
      <c r="K1567" s="7"/>
      <c r="L1567" s="7"/>
      <c r="M1567" s="7"/>
      <c r="N1567" s="7"/>
      <c r="O1567" s="7"/>
    </row>
    <row r="1568" spans="10:15">
      <c r="J1568" s="7"/>
      <c r="K1568" s="7"/>
      <c r="L1568" s="7"/>
      <c r="M1568" s="7"/>
      <c r="N1568" s="7"/>
      <c r="O1568" s="7"/>
    </row>
    <row r="1569" spans="10:15">
      <c r="J1569" s="7"/>
      <c r="K1569" s="7"/>
      <c r="L1569" s="7"/>
      <c r="M1569" s="7"/>
      <c r="N1569" s="7"/>
      <c r="O1569" s="7"/>
    </row>
    <row r="1570" spans="10:15">
      <c r="J1570" s="7"/>
      <c r="K1570" s="7"/>
      <c r="L1570" s="7"/>
      <c r="M1570" s="7"/>
      <c r="N1570" s="7"/>
      <c r="O1570" s="7"/>
    </row>
    <row r="1571" spans="10:15">
      <c r="J1571" s="7"/>
      <c r="K1571" s="7"/>
      <c r="L1571" s="7"/>
      <c r="M1571" s="7"/>
      <c r="N1571" s="7"/>
      <c r="O1571" s="7"/>
    </row>
    <row r="1572" spans="10:15">
      <c r="J1572" s="7"/>
      <c r="K1572" s="7"/>
      <c r="L1572" s="7"/>
      <c r="M1572" s="7"/>
      <c r="N1572" s="7"/>
      <c r="O1572" s="7"/>
    </row>
    <row r="1573" spans="10:15">
      <c r="J1573" s="7"/>
      <c r="K1573" s="7"/>
      <c r="L1573" s="7"/>
      <c r="M1573" s="7"/>
      <c r="N1573" s="7"/>
      <c r="O1573" s="7"/>
    </row>
    <row r="1574" spans="10:15">
      <c r="J1574" s="7"/>
      <c r="K1574" s="7"/>
      <c r="L1574" s="7"/>
      <c r="M1574" s="7"/>
      <c r="N1574" s="7"/>
      <c r="O1574" s="7"/>
    </row>
    <row r="1575" spans="10:15">
      <c r="J1575" s="7"/>
      <c r="K1575" s="7"/>
      <c r="L1575" s="7"/>
      <c r="M1575" s="7"/>
      <c r="N1575" s="7"/>
      <c r="O1575" s="7"/>
    </row>
    <row r="1576" spans="10:15">
      <c r="J1576" s="7"/>
      <c r="K1576" s="7"/>
      <c r="L1576" s="7"/>
      <c r="M1576" s="7"/>
      <c r="N1576" s="7"/>
      <c r="O1576" s="7"/>
    </row>
    <row r="1577" spans="10:15">
      <c r="J1577" s="7"/>
      <c r="K1577" s="7"/>
      <c r="L1577" s="7"/>
      <c r="M1577" s="7"/>
      <c r="N1577" s="7"/>
      <c r="O1577" s="7"/>
    </row>
    <row r="1578" spans="10:15">
      <c r="J1578" s="7"/>
      <c r="K1578" s="7"/>
      <c r="L1578" s="7"/>
      <c r="M1578" s="7"/>
      <c r="N1578" s="7"/>
      <c r="O1578" s="7"/>
    </row>
    <row r="1579" spans="10:15">
      <c r="J1579" s="7"/>
      <c r="K1579" s="7"/>
      <c r="L1579" s="7"/>
      <c r="M1579" s="7"/>
      <c r="N1579" s="7"/>
      <c r="O1579" s="7"/>
    </row>
    <row r="1580" spans="10:15">
      <c r="J1580" s="7"/>
      <c r="K1580" s="7"/>
      <c r="L1580" s="7"/>
      <c r="M1580" s="7"/>
      <c r="N1580" s="7"/>
      <c r="O1580" s="7"/>
    </row>
    <row r="1581" spans="10:15">
      <c r="J1581" s="7"/>
      <c r="K1581" s="7"/>
      <c r="L1581" s="7"/>
      <c r="M1581" s="7"/>
      <c r="N1581" s="7"/>
      <c r="O1581" s="7"/>
    </row>
    <row r="1582" spans="10:15">
      <c r="J1582" s="7"/>
      <c r="K1582" s="7"/>
      <c r="L1582" s="7"/>
      <c r="M1582" s="7"/>
      <c r="N1582" s="7"/>
      <c r="O1582" s="7"/>
    </row>
    <row r="1583" spans="10:15">
      <c r="J1583" s="7"/>
      <c r="K1583" s="7"/>
      <c r="L1583" s="7"/>
      <c r="M1583" s="7"/>
      <c r="N1583" s="7"/>
      <c r="O1583" s="7"/>
    </row>
    <row r="1584" spans="10:15">
      <c r="J1584" s="7"/>
      <c r="K1584" s="7"/>
      <c r="L1584" s="7"/>
      <c r="M1584" s="7"/>
      <c r="N1584" s="7"/>
      <c r="O1584" s="7"/>
    </row>
    <row r="1585" spans="10:15">
      <c r="J1585" s="7"/>
      <c r="K1585" s="7"/>
      <c r="L1585" s="7"/>
      <c r="M1585" s="7"/>
      <c r="N1585" s="7"/>
      <c r="O1585" s="7"/>
    </row>
    <row r="1586" spans="10:15">
      <c r="J1586" s="7"/>
      <c r="K1586" s="7"/>
      <c r="L1586" s="7"/>
      <c r="M1586" s="7"/>
      <c r="N1586" s="7"/>
      <c r="O1586" s="7"/>
    </row>
    <row r="1587" spans="10:15">
      <c r="J1587" s="7"/>
      <c r="K1587" s="7"/>
      <c r="L1587" s="7"/>
      <c r="M1587" s="7"/>
      <c r="N1587" s="7"/>
      <c r="O1587" s="7"/>
    </row>
    <row r="1588" spans="10:15">
      <c r="J1588" s="7"/>
      <c r="K1588" s="7"/>
      <c r="L1588" s="7"/>
      <c r="M1588" s="7"/>
      <c r="N1588" s="7"/>
      <c r="O1588" s="7"/>
    </row>
    <row r="1589" spans="10:15">
      <c r="J1589" s="7"/>
      <c r="K1589" s="7"/>
      <c r="L1589" s="7"/>
      <c r="M1589" s="7"/>
      <c r="N1589" s="7"/>
      <c r="O1589" s="7"/>
    </row>
    <row r="1590" spans="10:15">
      <c r="J1590" s="7"/>
      <c r="K1590" s="7"/>
      <c r="L1590" s="7"/>
      <c r="M1590" s="7"/>
      <c r="N1590" s="7"/>
      <c r="O1590" s="7"/>
    </row>
    <row r="1591" spans="10:15">
      <c r="J1591" s="7"/>
      <c r="K1591" s="7"/>
      <c r="L1591" s="7"/>
      <c r="M1591" s="7"/>
      <c r="N1591" s="7"/>
      <c r="O1591" s="7"/>
    </row>
    <row r="1592" spans="10:15">
      <c r="J1592" s="7"/>
      <c r="K1592" s="7"/>
      <c r="L1592" s="7"/>
      <c r="M1592" s="7"/>
      <c r="N1592" s="7"/>
      <c r="O1592" s="7"/>
    </row>
    <row r="1593" spans="10:15">
      <c r="J1593" s="7"/>
      <c r="K1593" s="7"/>
      <c r="L1593" s="7"/>
      <c r="M1593" s="7"/>
      <c r="N1593" s="7"/>
      <c r="O1593" s="7"/>
    </row>
    <row r="1594" spans="10:15">
      <c r="J1594" s="7"/>
      <c r="K1594" s="7"/>
      <c r="L1594" s="7"/>
      <c r="M1594" s="7"/>
      <c r="N1594" s="7"/>
      <c r="O1594" s="7"/>
    </row>
    <row r="1595" spans="10:15">
      <c r="J1595" s="7"/>
      <c r="K1595" s="7"/>
      <c r="L1595" s="7"/>
      <c r="M1595" s="7"/>
      <c r="N1595" s="7"/>
      <c r="O1595" s="7"/>
    </row>
    <row r="1596" spans="10:15">
      <c r="J1596" s="7"/>
      <c r="K1596" s="7"/>
      <c r="L1596" s="7"/>
      <c r="M1596" s="7"/>
      <c r="N1596" s="7"/>
      <c r="O1596" s="7"/>
    </row>
    <row r="1597" spans="10:15">
      <c r="J1597" s="7"/>
      <c r="K1597" s="7"/>
      <c r="L1597" s="7"/>
      <c r="M1597" s="7"/>
      <c r="N1597" s="7"/>
      <c r="O1597" s="7"/>
    </row>
    <row r="1598" spans="10:15">
      <c r="J1598" s="7"/>
      <c r="K1598" s="7"/>
      <c r="L1598" s="7"/>
      <c r="M1598" s="7"/>
      <c r="N1598" s="7"/>
      <c r="O1598" s="7"/>
    </row>
    <row r="1599" spans="10:15">
      <c r="J1599" s="7"/>
      <c r="K1599" s="7"/>
      <c r="L1599" s="7"/>
      <c r="M1599" s="7"/>
      <c r="N1599" s="7"/>
      <c r="O1599" s="7"/>
    </row>
    <row r="1600" spans="10:15">
      <c r="J1600" s="7"/>
      <c r="K1600" s="7"/>
      <c r="L1600" s="7"/>
      <c r="M1600" s="7"/>
      <c r="N1600" s="7"/>
      <c r="O1600" s="7"/>
    </row>
    <row r="1601" spans="10:15">
      <c r="J1601" s="7"/>
      <c r="K1601" s="7"/>
      <c r="L1601" s="7"/>
      <c r="M1601" s="7"/>
      <c r="N1601" s="7"/>
      <c r="O1601" s="7"/>
    </row>
    <row r="1602" spans="10:15">
      <c r="J1602" s="7"/>
      <c r="K1602" s="7"/>
      <c r="L1602" s="7"/>
      <c r="M1602" s="7"/>
      <c r="N1602" s="7"/>
      <c r="O1602" s="7"/>
    </row>
    <row r="1603" spans="10:15">
      <c r="J1603" s="7"/>
      <c r="K1603" s="7"/>
      <c r="L1603" s="7"/>
      <c r="M1603" s="7"/>
      <c r="N1603" s="7"/>
      <c r="O1603" s="7"/>
    </row>
    <row r="1604" spans="10:15">
      <c r="J1604" s="7"/>
      <c r="K1604" s="7"/>
      <c r="L1604" s="7"/>
      <c r="M1604" s="7"/>
      <c r="N1604" s="7"/>
      <c r="O1604" s="7"/>
    </row>
    <row r="1605" spans="10:15">
      <c r="J1605" s="7"/>
      <c r="K1605" s="7"/>
      <c r="L1605" s="7"/>
      <c r="M1605" s="7"/>
      <c r="N1605" s="7"/>
      <c r="O1605" s="7"/>
    </row>
    <row r="1606" spans="10:15">
      <c r="J1606" s="7"/>
      <c r="K1606" s="7"/>
      <c r="L1606" s="7"/>
      <c r="M1606" s="7"/>
      <c r="N1606" s="7"/>
      <c r="O1606" s="7"/>
    </row>
    <row r="1607" spans="10:15">
      <c r="J1607" s="7"/>
      <c r="K1607" s="7"/>
      <c r="L1607" s="7"/>
      <c r="M1607" s="7"/>
      <c r="N1607" s="7"/>
      <c r="O1607" s="7"/>
    </row>
    <row r="1608" spans="10:15">
      <c r="J1608" s="7"/>
      <c r="K1608" s="7"/>
      <c r="L1608" s="7"/>
      <c r="M1608" s="7"/>
      <c r="N1608" s="7"/>
      <c r="O1608" s="7"/>
    </row>
    <row r="1609" spans="10:15">
      <c r="J1609" s="7"/>
      <c r="K1609" s="7"/>
      <c r="L1609" s="7"/>
      <c r="M1609" s="7"/>
      <c r="N1609" s="7"/>
      <c r="O1609" s="7"/>
    </row>
    <row r="1610" spans="10:15">
      <c r="J1610" s="7"/>
      <c r="K1610" s="7"/>
      <c r="L1610" s="7"/>
      <c r="M1610" s="7"/>
      <c r="N1610" s="7"/>
      <c r="O1610" s="7"/>
    </row>
    <row r="1611" spans="10:15">
      <c r="J1611" s="7"/>
      <c r="K1611" s="7"/>
      <c r="L1611" s="7"/>
      <c r="M1611" s="7"/>
      <c r="N1611" s="7"/>
      <c r="O1611" s="7"/>
    </row>
    <row r="1612" spans="10:15">
      <c r="J1612" s="7"/>
      <c r="K1612" s="7"/>
      <c r="L1612" s="7"/>
      <c r="M1612" s="7"/>
      <c r="N1612" s="7"/>
      <c r="O1612" s="7"/>
    </row>
    <row r="1613" spans="10:15">
      <c r="J1613" s="7"/>
      <c r="K1613" s="7"/>
      <c r="L1613" s="7"/>
      <c r="M1613" s="7"/>
      <c r="N1613" s="7"/>
      <c r="O1613" s="7"/>
    </row>
    <row r="1614" spans="10:15">
      <c r="J1614" s="7"/>
      <c r="K1614" s="7"/>
      <c r="L1614" s="7"/>
      <c r="M1614" s="7"/>
      <c r="N1614" s="7"/>
      <c r="O1614" s="7"/>
    </row>
    <row r="1615" spans="10:15">
      <c r="J1615" s="7"/>
      <c r="K1615" s="7"/>
      <c r="L1615" s="7"/>
      <c r="M1615" s="7"/>
      <c r="N1615" s="7"/>
      <c r="O1615" s="7"/>
    </row>
    <row r="1616" spans="10:15">
      <c r="J1616" s="7"/>
      <c r="K1616" s="7"/>
      <c r="L1616" s="7"/>
      <c r="M1616" s="7"/>
      <c r="N1616" s="7"/>
      <c r="O1616" s="7"/>
    </row>
    <row r="1617" spans="10:15">
      <c r="J1617" s="7"/>
      <c r="K1617" s="7"/>
      <c r="L1617" s="7"/>
      <c r="M1617" s="7"/>
      <c r="N1617" s="7"/>
      <c r="O1617" s="7"/>
    </row>
    <row r="1618" spans="10:15">
      <c r="J1618" s="7"/>
      <c r="K1618" s="7"/>
      <c r="L1618" s="7"/>
      <c r="M1618" s="7"/>
      <c r="N1618" s="7"/>
      <c r="O1618" s="7"/>
    </row>
    <row r="1619" spans="10:15">
      <c r="J1619" s="7"/>
      <c r="K1619" s="7"/>
      <c r="L1619" s="7"/>
      <c r="M1619" s="7"/>
      <c r="N1619" s="7"/>
      <c r="O1619" s="7"/>
    </row>
    <row r="1620" spans="10:15">
      <c r="J1620" s="7"/>
      <c r="K1620" s="7"/>
      <c r="L1620" s="7"/>
      <c r="M1620" s="7"/>
      <c r="N1620" s="7"/>
      <c r="O1620" s="7"/>
    </row>
    <row r="1621" spans="10:15">
      <c r="J1621" s="7"/>
      <c r="K1621" s="7"/>
      <c r="L1621" s="7"/>
      <c r="M1621" s="7"/>
      <c r="N1621" s="7"/>
      <c r="O1621" s="7"/>
    </row>
    <row r="1622" spans="10:15">
      <c r="J1622" s="7"/>
      <c r="K1622" s="7"/>
      <c r="L1622" s="7"/>
      <c r="M1622" s="7"/>
      <c r="N1622" s="7"/>
      <c r="O1622" s="7"/>
    </row>
    <row r="1623" spans="10:15">
      <c r="J1623" s="7"/>
      <c r="K1623" s="7"/>
      <c r="L1623" s="7"/>
      <c r="M1623" s="7"/>
      <c r="N1623" s="7"/>
      <c r="O1623" s="7"/>
    </row>
    <row r="1624" spans="10:15">
      <c r="J1624" s="7"/>
      <c r="K1624" s="7"/>
      <c r="L1624" s="7"/>
      <c r="M1624" s="7"/>
      <c r="N1624" s="7"/>
      <c r="O1624" s="7"/>
    </row>
    <row r="1625" spans="10:15">
      <c r="J1625" s="7"/>
      <c r="K1625" s="7"/>
      <c r="L1625" s="7"/>
      <c r="M1625" s="7"/>
      <c r="N1625" s="7"/>
      <c r="O1625" s="7"/>
    </row>
    <row r="1626" spans="10:15">
      <c r="J1626" s="7"/>
      <c r="K1626" s="7"/>
      <c r="L1626" s="7"/>
      <c r="M1626" s="7"/>
      <c r="N1626" s="7"/>
      <c r="O1626" s="7"/>
    </row>
    <row r="1627" spans="10:15">
      <c r="J1627" s="7"/>
      <c r="K1627" s="7"/>
      <c r="L1627" s="7"/>
      <c r="M1627" s="7"/>
      <c r="N1627" s="7"/>
      <c r="O1627" s="7"/>
    </row>
    <row r="1628" spans="10:15">
      <c r="J1628" s="7"/>
      <c r="K1628" s="7"/>
      <c r="L1628" s="7"/>
      <c r="M1628" s="7"/>
      <c r="N1628" s="7"/>
      <c r="O1628" s="7"/>
    </row>
    <row r="1629" spans="10:15">
      <c r="J1629" s="7"/>
      <c r="K1629" s="7"/>
      <c r="L1629" s="7"/>
      <c r="M1629" s="7"/>
      <c r="N1629" s="7"/>
      <c r="O1629" s="7"/>
    </row>
    <row r="1630" spans="10:15">
      <c r="J1630" s="7"/>
      <c r="K1630" s="7"/>
      <c r="L1630" s="7"/>
      <c r="M1630" s="7"/>
      <c r="N1630" s="7"/>
      <c r="O1630" s="7"/>
    </row>
    <row r="1631" spans="10:15">
      <c r="J1631" s="7"/>
      <c r="K1631" s="7"/>
      <c r="L1631" s="7"/>
      <c r="M1631" s="7"/>
      <c r="N1631" s="7"/>
      <c r="O1631" s="7"/>
    </row>
    <row r="1632" spans="10:15">
      <c r="J1632" s="7"/>
      <c r="K1632" s="7"/>
      <c r="L1632" s="7"/>
      <c r="M1632" s="7"/>
      <c r="N1632" s="7"/>
      <c r="O1632" s="7"/>
    </row>
    <row r="1633" spans="10:15">
      <c r="J1633" s="7"/>
      <c r="K1633" s="7"/>
      <c r="L1633" s="7"/>
      <c r="M1633" s="7"/>
      <c r="N1633" s="7"/>
      <c r="O1633" s="7"/>
    </row>
    <row r="1634" spans="10:15">
      <c r="J1634" s="7"/>
      <c r="K1634" s="7"/>
      <c r="L1634" s="7"/>
      <c r="M1634" s="7"/>
      <c r="N1634" s="7"/>
      <c r="O1634" s="7"/>
    </row>
    <row r="1635" spans="10:15">
      <c r="J1635" s="7"/>
      <c r="K1635" s="7"/>
      <c r="L1635" s="7"/>
      <c r="M1635" s="7"/>
      <c r="N1635" s="7"/>
      <c r="O1635" s="7"/>
    </row>
    <row r="1636" spans="10:15">
      <c r="J1636" s="7"/>
      <c r="K1636" s="7"/>
      <c r="L1636" s="7"/>
      <c r="M1636" s="7"/>
      <c r="N1636" s="7"/>
      <c r="O1636" s="7"/>
    </row>
    <row r="1637" spans="10:15">
      <c r="J1637" s="7"/>
      <c r="K1637" s="7"/>
      <c r="L1637" s="7"/>
      <c r="M1637" s="7"/>
      <c r="N1637" s="7"/>
      <c r="O1637" s="7"/>
    </row>
    <row r="1638" spans="10:15">
      <c r="J1638" s="7"/>
      <c r="K1638" s="7"/>
      <c r="L1638" s="7"/>
      <c r="M1638" s="7"/>
      <c r="N1638" s="7"/>
      <c r="O1638" s="7"/>
    </row>
    <row r="1639" spans="10:15">
      <c r="J1639" s="7"/>
      <c r="K1639" s="7"/>
      <c r="L1639" s="7"/>
      <c r="M1639" s="7"/>
      <c r="N1639" s="7"/>
      <c r="O1639" s="7"/>
    </row>
    <row r="1640" spans="10:15">
      <c r="J1640" s="7"/>
      <c r="K1640" s="7"/>
      <c r="L1640" s="7"/>
      <c r="M1640" s="7"/>
      <c r="N1640" s="7"/>
      <c r="O1640" s="7"/>
    </row>
    <row r="1641" spans="10:15">
      <c r="J1641" s="7"/>
      <c r="K1641" s="7"/>
      <c r="L1641" s="7"/>
      <c r="M1641" s="7"/>
      <c r="N1641" s="7"/>
      <c r="O1641" s="7"/>
    </row>
    <row r="1642" spans="10:15">
      <c r="J1642" s="7"/>
      <c r="K1642" s="7"/>
      <c r="L1642" s="7"/>
      <c r="M1642" s="7"/>
      <c r="N1642" s="7"/>
      <c r="O1642" s="7"/>
    </row>
    <row r="1643" spans="10:15">
      <c r="J1643" s="7"/>
      <c r="K1643" s="7"/>
      <c r="L1643" s="7"/>
      <c r="M1643" s="7"/>
      <c r="N1643" s="7"/>
      <c r="O1643" s="7"/>
    </row>
    <row r="1644" spans="10:15">
      <c r="J1644" s="7"/>
      <c r="K1644" s="7"/>
      <c r="L1644" s="7"/>
      <c r="M1644" s="7"/>
      <c r="N1644" s="7"/>
      <c r="O1644" s="7"/>
    </row>
    <row r="1645" spans="10:15">
      <c r="J1645" s="7"/>
      <c r="K1645" s="7"/>
      <c r="L1645" s="7"/>
      <c r="M1645" s="7"/>
      <c r="N1645" s="7"/>
      <c r="O1645" s="7"/>
    </row>
    <row r="1646" spans="10:15">
      <c r="J1646" s="7"/>
      <c r="K1646" s="7"/>
      <c r="L1646" s="7"/>
      <c r="M1646" s="7"/>
      <c r="N1646" s="7"/>
      <c r="O1646" s="7"/>
    </row>
    <row r="1647" spans="10:15">
      <c r="J1647" s="7"/>
      <c r="K1647" s="7"/>
      <c r="L1647" s="7"/>
      <c r="M1647" s="7"/>
      <c r="N1647" s="7"/>
      <c r="O1647" s="7"/>
    </row>
    <row r="1648" spans="10:15">
      <c r="J1648" s="7"/>
      <c r="K1648" s="7"/>
      <c r="L1648" s="7"/>
      <c r="M1648" s="7"/>
      <c r="N1648" s="7"/>
      <c r="O1648" s="7"/>
    </row>
    <row r="1649" spans="10:15">
      <c r="J1649" s="7"/>
      <c r="K1649" s="7"/>
      <c r="L1649" s="7"/>
      <c r="M1649" s="7"/>
      <c r="N1649" s="7"/>
      <c r="O1649" s="7"/>
    </row>
    <row r="1650" spans="10:15">
      <c r="J1650" s="7"/>
      <c r="K1650" s="7"/>
      <c r="L1650" s="7"/>
      <c r="M1650" s="7"/>
      <c r="N1650" s="7"/>
      <c r="O1650" s="7"/>
    </row>
    <row r="1651" spans="10:15">
      <c r="J1651" s="7"/>
      <c r="K1651" s="7"/>
      <c r="L1651" s="7"/>
      <c r="M1651" s="7"/>
      <c r="N1651" s="7"/>
      <c r="O1651" s="7"/>
    </row>
    <row r="1652" spans="10:15">
      <c r="J1652" s="7"/>
      <c r="K1652" s="7"/>
      <c r="L1652" s="7"/>
      <c r="M1652" s="7"/>
      <c r="N1652" s="7"/>
      <c r="O1652" s="7"/>
    </row>
    <row r="1653" spans="10:15">
      <c r="J1653" s="7"/>
      <c r="K1653" s="7"/>
      <c r="L1653" s="7"/>
      <c r="M1653" s="7"/>
      <c r="N1653" s="7"/>
      <c r="O1653" s="7"/>
    </row>
    <row r="1654" spans="10:15">
      <c r="J1654" s="7"/>
      <c r="K1654" s="7"/>
      <c r="L1654" s="7"/>
      <c r="M1654" s="7"/>
      <c r="N1654" s="7"/>
      <c r="O1654" s="7"/>
    </row>
    <row r="1655" spans="10:15">
      <c r="J1655" s="7"/>
      <c r="K1655" s="7"/>
      <c r="L1655" s="7"/>
      <c r="M1655" s="7"/>
      <c r="N1655" s="7"/>
      <c r="O1655" s="7"/>
    </row>
    <row r="1656" spans="10:15">
      <c r="J1656" s="7"/>
      <c r="K1656" s="7"/>
      <c r="L1656" s="7"/>
      <c r="M1656" s="7"/>
      <c r="N1656" s="7"/>
      <c r="O1656" s="7"/>
    </row>
    <row r="1657" spans="10:15">
      <c r="J1657" s="7"/>
      <c r="K1657" s="7"/>
      <c r="L1657" s="7"/>
      <c r="M1657" s="7"/>
      <c r="N1657" s="7"/>
      <c r="O1657" s="7"/>
    </row>
    <row r="1658" spans="10:15">
      <c r="J1658" s="7"/>
      <c r="K1658" s="7"/>
      <c r="L1658" s="7"/>
      <c r="M1658" s="7"/>
      <c r="N1658" s="7"/>
      <c r="O1658" s="7"/>
    </row>
    <row r="1659" spans="10:15">
      <c r="J1659" s="7"/>
      <c r="K1659" s="7"/>
      <c r="L1659" s="7"/>
      <c r="M1659" s="7"/>
      <c r="N1659" s="7"/>
      <c r="O1659" s="7"/>
    </row>
    <row r="1660" spans="10:15">
      <c r="J1660" s="7"/>
      <c r="K1660" s="7"/>
      <c r="L1660" s="7"/>
      <c r="M1660" s="7"/>
      <c r="N1660" s="7"/>
      <c r="O1660" s="7"/>
    </row>
    <row r="1661" spans="10:15">
      <c r="J1661" s="7"/>
      <c r="K1661" s="7"/>
      <c r="L1661" s="7"/>
      <c r="M1661" s="7"/>
      <c r="N1661" s="7"/>
      <c r="O1661" s="7"/>
    </row>
    <row r="1662" spans="10:15">
      <c r="J1662" s="7"/>
      <c r="K1662" s="7"/>
      <c r="L1662" s="7"/>
      <c r="M1662" s="7"/>
      <c r="N1662" s="7"/>
      <c r="O1662" s="7"/>
    </row>
    <row r="1663" spans="10:15">
      <c r="J1663" s="7"/>
      <c r="K1663" s="7"/>
      <c r="L1663" s="7"/>
      <c r="M1663" s="7"/>
      <c r="N1663" s="7"/>
      <c r="O1663" s="7"/>
    </row>
    <row r="1664" spans="10:15">
      <c r="J1664" s="7"/>
      <c r="K1664" s="7"/>
      <c r="L1664" s="7"/>
      <c r="M1664" s="7"/>
      <c r="N1664" s="7"/>
      <c r="O1664" s="7"/>
    </row>
    <row r="1665" spans="10:15">
      <c r="J1665" s="7"/>
      <c r="K1665" s="7"/>
      <c r="L1665" s="7"/>
      <c r="M1665" s="7"/>
      <c r="N1665" s="7"/>
      <c r="O1665" s="7"/>
    </row>
    <row r="1666" spans="10:15">
      <c r="J1666" s="7"/>
      <c r="K1666" s="7"/>
      <c r="L1666" s="7"/>
      <c r="M1666" s="7"/>
      <c r="N1666" s="7"/>
      <c r="O1666" s="7"/>
    </row>
    <row r="1667" spans="10:15">
      <c r="J1667" s="7"/>
      <c r="K1667" s="7"/>
      <c r="L1667" s="7"/>
      <c r="M1667" s="7"/>
      <c r="N1667" s="7"/>
      <c r="O1667" s="7"/>
    </row>
    <row r="1668" spans="10:15">
      <c r="J1668" s="7"/>
      <c r="K1668" s="7"/>
      <c r="L1668" s="7"/>
      <c r="M1668" s="7"/>
      <c r="N1668" s="7"/>
      <c r="O1668" s="7"/>
    </row>
    <row r="1669" spans="10:15">
      <c r="J1669" s="7"/>
      <c r="K1669" s="7"/>
      <c r="L1669" s="7"/>
      <c r="M1669" s="7"/>
      <c r="N1669" s="7"/>
      <c r="O1669" s="7"/>
    </row>
    <row r="1670" spans="10:15">
      <c r="J1670" s="7"/>
      <c r="K1670" s="7"/>
      <c r="L1670" s="7"/>
      <c r="M1670" s="7"/>
      <c r="N1670" s="7"/>
      <c r="O1670" s="7"/>
    </row>
    <row r="1671" spans="10:15">
      <c r="J1671" s="7"/>
      <c r="K1671" s="7"/>
      <c r="L1671" s="7"/>
      <c r="M1671" s="7"/>
      <c r="N1671" s="7"/>
      <c r="O1671" s="7"/>
    </row>
    <row r="1672" spans="10:15">
      <c r="J1672" s="7"/>
      <c r="K1672" s="7"/>
      <c r="L1672" s="7"/>
      <c r="M1672" s="7"/>
      <c r="N1672" s="7"/>
      <c r="O1672" s="7"/>
    </row>
    <row r="1673" spans="10:15">
      <c r="J1673" s="7"/>
      <c r="K1673" s="7"/>
      <c r="L1673" s="7"/>
      <c r="M1673" s="7"/>
      <c r="N1673" s="7"/>
      <c r="O1673" s="7"/>
    </row>
    <row r="1674" spans="10:15">
      <c r="J1674" s="7"/>
      <c r="K1674" s="7"/>
      <c r="L1674" s="7"/>
      <c r="M1674" s="7"/>
      <c r="N1674" s="7"/>
      <c r="O1674" s="7"/>
    </row>
    <row r="1675" spans="10:15">
      <c r="J1675" s="7"/>
      <c r="K1675" s="7"/>
      <c r="L1675" s="7"/>
      <c r="M1675" s="7"/>
      <c r="N1675" s="7"/>
      <c r="O1675" s="7"/>
    </row>
    <row r="1676" spans="10:15">
      <c r="J1676" s="7"/>
      <c r="K1676" s="7"/>
      <c r="L1676" s="7"/>
      <c r="M1676" s="7"/>
      <c r="N1676" s="7"/>
      <c r="O1676" s="7"/>
    </row>
    <row r="1677" spans="10:15">
      <c r="J1677" s="7"/>
      <c r="K1677" s="7"/>
      <c r="L1677" s="7"/>
      <c r="M1677" s="7"/>
      <c r="N1677" s="7"/>
      <c r="O1677" s="7"/>
    </row>
    <row r="1678" spans="10:15">
      <c r="J1678" s="7"/>
      <c r="K1678" s="7"/>
      <c r="L1678" s="7"/>
      <c r="M1678" s="7"/>
      <c r="N1678" s="7"/>
      <c r="O1678" s="7"/>
    </row>
    <row r="1679" spans="10:15">
      <c r="J1679" s="7"/>
      <c r="K1679" s="7"/>
      <c r="L1679" s="7"/>
      <c r="M1679" s="7"/>
      <c r="N1679" s="7"/>
      <c r="O1679" s="7"/>
    </row>
    <row r="1680" spans="10:15">
      <c r="J1680" s="7"/>
      <c r="K1680" s="7"/>
      <c r="L1680" s="7"/>
      <c r="M1680" s="7"/>
      <c r="N1680" s="7"/>
      <c r="O1680" s="7"/>
    </row>
    <row r="1681" spans="10:15">
      <c r="J1681" s="7"/>
      <c r="K1681" s="7"/>
      <c r="L1681" s="7"/>
      <c r="M1681" s="7"/>
      <c r="N1681" s="7"/>
      <c r="O1681" s="7"/>
    </row>
    <row r="1682" spans="10:15">
      <c r="J1682" s="7"/>
      <c r="K1682" s="7"/>
      <c r="L1682" s="7"/>
      <c r="M1682" s="7"/>
      <c r="N1682" s="7"/>
      <c r="O1682" s="7"/>
    </row>
    <row r="1683" spans="10:15">
      <c r="J1683" s="7"/>
      <c r="K1683" s="7"/>
      <c r="L1683" s="7"/>
      <c r="M1683" s="7"/>
      <c r="N1683" s="7"/>
      <c r="O1683" s="7"/>
    </row>
    <row r="1684" spans="10:15">
      <c r="J1684" s="7"/>
      <c r="K1684" s="7"/>
      <c r="L1684" s="7"/>
      <c r="M1684" s="7"/>
      <c r="N1684" s="7"/>
      <c r="O1684" s="7"/>
    </row>
    <row r="1685" spans="10:15">
      <c r="J1685" s="7"/>
      <c r="K1685" s="7"/>
      <c r="L1685" s="7"/>
      <c r="M1685" s="7"/>
      <c r="N1685" s="7"/>
      <c r="O1685" s="7"/>
    </row>
    <row r="1686" spans="10:15">
      <c r="J1686" s="7"/>
      <c r="K1686" s="7"/>
      <c r="L1686" s="7"/>
      <c r="M1686" s="7"/>
      <c r="N1686" s="7"/>
      <c r="O1686" s="7"/>
    </row>
    <row r="1687" spans="10:15">
      <c r="J1687" s="7"/>
      <c r="K1687" s="7"/>
      <c r="L1687" s="7"/>
      <c r="M1687" s="7"/>
      <c r="N1687" s="7"/>
      <c r="O1687" s="7"/>
    </row>
    <row r="1688" spans="10:15">
      <c r="J1688" s="7"/>
      <c r="K1688" s="7"/>
      <c r="L1688" s="7"/>
      <c r="M1688" s="7"/>
      <c r="N1688" s="7"/>
      <c r="O1688" s="7"/>
    </row>
    <row r="1689" spans="10:15">
      <c r="J1689" s="7"/>
      <c r="K1689" s="7"/>
      <c r="L1689" s="7"/>
      <c r="M1689" s="7"/>
      <c r="N1689" s="7"/>
      <c r="O1689" s="7"/>
    </row>
    <row r="1690" spans="10:15">
      <c r="J1690" s="7"/>
      <c r="K1690" s="7"/>
      <c r="L1690" s="7"/>
      <c r="M1690" s="7"/>
      <c r="N1690" s="7"/>
      <c r="O1690" s="7"/>
    </row>
    <row r="1691" spans="10:15">
      <c r="J1691" s="7"/>
      <c r="K1691" s="7"/>
      <c r="L1691" s="7"/>
      <c r="M1691" s="7"/>
      <c r="N1691" s="7"/>
      <c r="O1691" s="7"/>
    </row>
    <row r="1692" spans="10:15">
      <c r="J1692" s="7"/>
      <c r="K1692" s="7"/>
      <c r="L1692" s="7"/>
      <c r="M1692" s="7"/>
      <c r="N1692" s="7"/>
      <c r="O1692" s="7"/>
    </row>
    <row r="1693" spans="10:15">
      <c r="J1693" s="7"/>
      <c r="K1693" s="7"/>
      <c r="L1693" s="7"/>
      <c r="M1693" s="7"/>
      <c r="N1693" s="7"/>
      <c r="O1693" s="7"/>
    </row>
    <row r="1694" spans="10:15">
      <c r="J1694" s="7"/>
      <c r="K1694" s="7"/>
      <c r="L1694" s="7"/>
      <c r="M1694" s="7"/>
      <c r="N1694" s="7"/>
      <c r="O1694" s="7"/>
    </row>
    <row r="1695" spans="10:15">
      <c r="J1695" s="7"/>
      <c r="K1695" s="7"/>
      <c r="L1695" s="7"/>
      <c r="M1695" s="7"/>
      <c r="N1695" s="7"/>
      <c r="O1695" s="7"/>
    </row>
    <row r="1696" spans="10:15">
      <c r="J1696" s="7"/>
      <c r="K1696" s="7"/>
      <c r="L1696" s="7"/>
      <c r="M1696" s="7"/>
      <c r="N1696" s="7"/>
      <c r="O1696" s="7"/>
    </row>
    <row r="1697" spans="10:15">
      <c r="J1697" s="7"/>
      <c r="K1697" s="7"/>
      <c r="L1697" s="7"/>
      <c r="M1697" s="7"/>
      <c r="N1697" s="7"/>
      <c r="O1697" s="7"/>
    </row>
    <row r="1698" spans="10:15">
      <c r="J1698" s="7"/>
      <c r="K1698" s="7"/>
      <c r="L1698" s="7"/>
      <c r="M1698" s="7"/>
      <c r="N1698" s="7"/>
      <c r="O1698" s="7"/>
    </row>
    <row r="1699" spans="10:15">
      <c r="J1699" s="7"/>
      <c r="K1699" s="7"/>
      <c r="L1699" s="7"/>
      <c r="M1699" s="7"/>
      <c r="N1699" s="7"/>
      <c r="O1699" s="7"/>
    </row>
    <row r="1700" spans="10:15">
      <c r="J1700" s="7"/>
      <c r="K1700" s="7"/>
      <c r="L1700" s="7"/>
      <c r="M1700" s="7"/>
      <c r="N1700" s="7"/>
      <c r="O1700" s="7"/>
    </row>
    <row r="1701" spans="10:15">
      <c r="J1701" s="7"/>
      <c r="K1701" s="7"/>
      <c r="L1701" s="7"/>
      <c r="M1701" s="7"/>
      <c r="N1701" s="7"/>
      <c r="O1701" s="7"/>
    </row>
    <row r="1702" spans="10:15">
      <c r="J1702" s="7"/>
      <c r="K1702" s="7"/>
      <c r="L1702" s="7"/>
      <c r="M1702" s="7"/>
      <c r="N1702" s="7"/>
      <c r="O1702" s="7"/>
    </row>
    <row r="1703" spans="10:15">
      <c r="J1703" s="7"/>
      <c r="K1703" s="7"/>
      <c r="L1703" s="7"/>
      <c r="M1703" s="7"/>
      <c r="N1703" s="7"/>
      <c r="O1703" s="7"/>
    </row>
    <row r="1704" spans="10:15">
      <c r="J1704" s="7"/>
      <c r="K1704" s="7"/>
      <c r="L1704" s="7"/>
      <c r="M1704" s="7"/>
      <c r="N1704" s="7"/>
      <c r="O1704" s="7"/>
    </row>
    <row r="1705" spans="10:15">
      <c r="J1705" s="7"/>
      <c r="K1705" s="7"/>
      <c r="L1705" s="7"/>
      <c r="M1705" s="7"/>
      <c r="N1705" s="7"/>
      <c r="O1705" s="7"/>
    </row>
    <row r="1706" spans="10:15">
      <c r="J1706" s="7"/>
      <c r="K1706" s="7"/>
      <c r="L1706" s="7"/>
      <c r="M1706" s="7"/>
      <c r="N1706" s="7"/>
      <c r="O1706" s="7"/>
    </row>
    <row r="1707" spans="10:15">
      <c r="J1707" s="7"/>
      <c r="K1707" s="7"/>
      <c r="L1707" s="7"/>
      <c r="M1707" s="7"/>
      <c r="N1707" s="7"/>
      <c r="O1707" s="7"/>
    </row>
    <row r="1708" spans="10:15">
      <c r="J1708" s="7"/>
      <c r="K1708" s="7"/>
      <c r="L1708" s="7"/>
      <c r="M1708" s="7"/>
      <c r="N1708" s="7"/>
      <c r="O1708" s="7"/>
    </row>
    <row r="1709" spans="10:15">
      <c r="J1709" s="7"/>
      <c r="K1709" s="7"/>
      <c r="L1709" s="7"/>
      <c r="M1709" s="7"/>
      <c r="N1709" s="7"/>
      <c r="O1709" s="7"/>
    </row>
    <row r="1710" spans="10:15">
      <c r="J1710" s="7"/>
      <c r="K1710" s="7"/>
      <c r="L1710" s="7"/>
      <c r="M1710" s="7"/>
      <c r="N1710" s="7"/>
      <c r="O1710" s="7"/>
    </row>
    <row r="1711" spans="10:15">
      <c r="J1711" s="7"/>
      <c r="K1711" s="7"/>
      <c r="L1711" s="7"/>
      <c r="M1711" s="7"/>
      <c r="N1711" s="7"/>
      <c r="O1711" s="7"/>
    </row>
    <row r="1712" spans="10:15">
      <c r="J1712" s="7"/>
      <c r="K1712" s="7"/>
      <c r="L1712" s="7"/>
      <c r="M1712" s="7"/>
      <c r="N1712" s="7"/>
      <c r="O1712" s="7"/>
    </row>
    <row r="1713" spans="10:15">
      <c r="J1713" s="7"/>
      <c r="K1713" s="7"/>
      <c r="L1713" s="7"/>
      <c r="M1713" s="7"/>
      <c r="N1713" s="7"/>
      <c r="O1713" s="7"/>
    </row>
    <row r="1714" spans="10:15">
      <c r="J1714" s="7"/>
      <c r="K1714" s="7"/>
      <c r="L1714" s="7"/>
      <c r="M1714" s="7"/>
      <c r="N1714" s="7"/>
      <c r="O1714" s="7"/>
    </row>
    <row r="1715" spans="10:15">
      <c r="J1715" s="7"/>
      <c r="K1715" s="7"/>
      <c r="L1715" s="7"/>
      <c r="M1715" s="7"/>
      <c r="N1715" s="7"/>
      <c r="O1715" s="7"/>
    </row>
    <row r="1716" spans="10:15">
      <c r="J1716" s="7"/>
      <c r="K1716" s="7"/>
      <c r="L1716" s="7"/>
      <c r="M1716" s="7"/>
      <c r="N1716" s="7"/>
      <c r="O1716" s="7"/>
    </row>
    <row r="1717" spans="10:15">
      <c r="J1717" s="7"/>
      <c r="K1717" s="7"/>
      <c r="L1717" s="7"/>
      <c r="M1717" s="7"/>
      <c r="N1717" s="7"/>
      <c r="O1717" s="7"/>
    </row>
    <row r="1718" spans="10:15">
      <c r="J1718" s="7"/>
      <c r="K1718" s="7"/>
      <c r="L1718" s="7"/>
      <c r="M1718" s="7"/>
      <c r="N1718" s="7"/>
      <c r="O1718" s="7"/>
    </row>
    <row r="1719" spans="10:15">
      <c r="J1719" s="7"/>
      <c r="K1719" s="7"/>
      <c r="L1719" s="7"/>
      <c r="M1719" s="7"/>
      <c r="N1719" s="7"/>
      <c r="O1719" s="7"/>
    </row>
    <row r="1720" spans="10:15">
      <c r="J1720" s="7"/>
      <c r="K1720" s="7"/>
      <c r="L1720" s="7"/>
      <c r="M1720" s="7"/>
      <c r="N1720" s="7"/>
      <c r="O1720" s="7"/>
    </row>
    <row r="1721" spans="10:15">
      <c r="J1721" s="7"/>
      <c r="K1721" s="7"/>
      <c r="L1721" s="7"/>
      <c r="M1721" s="7"/>
      <c r="N1721" s="7"/>
      <c r="O1721" s="7"/>
    </row>
    <row r="1722" spans="10:15">
      <c r="J1722" s="7"/>
      <c r="K1722" s="7"/>
      <c r="L1722" s="7"/>
      <c r="M1722" s="7"/>
      <c r="N1722" s="7"/>
      <c r="O1722" s="7"/>
    </row>
    <row r="1723" spans="10:15">
      <c r="J1723" s="7"/>
      <c r="K1723" s="7"/>
      <c r="L1723" s="7"/>
      <c r="M1723" s="7"/>
      <c r="N1723" s="7"/>
      <c r="O1723" s="7"/>
    </row>
    <row r="1724" spans="10:15">
      <c r="J1724" s="7"/>
      <c r="K1724" s="7"/>
      <c r="L1724" s="7"/>
      <c r="M1724" s="7"/>
      <c r="N1724" s="7"/>
      <c r="O1724" s="7"/>
    </row>
    <row r="1725" spans="10:15">
      <c r="J1725" s="7"/>
      <c r="K1725" s="7"/>
      <c r="L1725" s="7"/>
      <c r="M1725" s="7"/>
      <c r="N1725" s="7"/>
      <c r="O1725" s="7"/>
    </row>
    <row r="1726" spans="10:15">
      <c r="J1726" s="7"/>
      <c r="K1726" s="7"/>
      <c r="L1726" s="7"/>
      <c r="M1726" s="7"/>
      <c r="N1726" s="7"/>
      <c r="O1726" s="7"/>
    </row>
    <row r="1727" spans="10:15">
      <c r="J1727" s="7"/>
      <c r="K1727" s="7"/>
      <c r="L1727" s="7"/>
      <c r="M1727" s="7"/>
      <c r="N1727" s="7"/>
      <c r="O1727" s="7"/>
    </row>
    <row r="1728" spans="10:15">
      <c r="J1728" s="7"/>
      <c r="K1728" s="7"/>
      <c r="L1728" s="7"/>
      <c r="M1728" s="7"/>
      <c r="N1728" s="7"/>
      <c r="O1728" s="7"/>
    </row>
    <row r="1729" spans="10:15">
      <c r="J1729" s="7"/>
      <c r="K1729" s="7"/>
      <c r="L1729" s="7"/>
      <c r="M1729" s="7"/>
      <c r="N1729" s="7"/>
      <c r="O1729" s="7"/>
    </row>
    <row r="1730" spans="10:15">
      <c r="J1730" s="7"/>
      <c r="K1730" s="7"/>
      <c r="L1730" s="7"/>
      <c r="M1730" s="7"/>
      <c r="N1730" s="7"/>
      <c r="O1730" s="7"/>
    </row>
    <row r="1731" spans="10:15">
      <c r="J1731" s="7"/>
      <c r="K1731" s="7"/>
      <c r="L1731" s="7"/>
      <c r="M1731" s="7"/>
      <c r="N1731" s="7"/>
      <c r="O1731" s="7"/>
    </row>
    <row r="1732" spans="10:15">
      <c r="J1732" s="7"/>
      <c r="K1732" s="7"/>
      <c r="L1732" s="7"/>
      <c r="M1732" s="7"/>
      <c r="N1732" s="7"/>
      <c r="O1732" s="7"/>
    </row>
    <row r="1733" spans="10:15">
      <c r="J1733" s="7"/>
      <c r="K1733" s="7"/>
      <c r="L1733" s="7"/>
      <c r="M1733" s="7"/>
      <c r="N1733" s="7"/>
      <c r="O1733" s="7"/>
    </row>
    <row r="1734" spans="10:15">
      <c r="J1734" s="7"/>
      <c r="K1734" s="7"/>
      <c r="L1734" s="7"/>
      <c r="M1734" s="7"/>
      <c r="N1734" s="7"/>
      <c r="O1734" s="7"/>
    </row>
    <row r="1735" spans="10:15">
      <c r="J1735" s="7"/>
      <c r="K1735" s="7"/>
      <c r="L1735" s="7"/>
      <c r="M1735" s="7"/>
      <c r="N1735" s="7"/>
      <c r="O1735" s="7"/>
    </row>
    <row r="1736" spans="10:15">
      <c r="J1736" s="7"/>
      <c r="K1736" s="7"/>
      <c r="L1736" s="7"/>
      <c r="M1736" s="7"/>
      <c r="N1736" s="7"/>
      <c r="O1736" s="7"/>
    </row>
    <row r="1737" spans="10:15">
      <c r="J1737" s="7"/>
      <c r="K1737" s="7"/>
      <c r="L1737" s="7"/>
      <c r="M1737" s="7"/>
      <c r="N1737" s="7"/>
      <c r="O1737" s="7"/>
    </row>
    <row r="1738" spans="10:15">
      <c r="J1738" s="7"/>
      <c r="K1738" s="7"/>
      <c r="L1738" s="7"/>
      <c r="M1738" s="7"/>
      <c r="N1738" s="7"/>
      <c r="O1738" s="7"/>
    </row>
    <row r="1739" spans="10:15">
      <c r="J1739" s="7"/>
      <c r="K1739" s="7"/>
      <c r="L1739" s="7"/>
      <c r="M1739" s="7"/>
      <c r="N1739" s="7"/>
      <c r="O1739" s="7"/>
    </row>
    <row r="1740" spans="10:15">
      <c r="J1740" s="7"/>
      <c r="K1740" s="7"/>
      <c r="L1740" s="7"/>
      <c r="M1740" s="7"/>
      <c r="N1740" s="7"/>
      <c r="O1740" s="7"/>
    </row>
    <row r="1741" spans="10:15">
      <c r="J1741" s="7"/>
      <c r="K1741" s="7"/>
      <c r="L1741" s="7"/>
      <c r="M1741" s="7"/>
      <c r="N1741" s="7"/>
      <c r="O1741" s="7"/>
    </row>
    <row r="1742" spans="10:15">
      <c r="J1742" s="7"/>
      <c r="K1742" s="7"/>
      <c r="L1742" s="7"/>
      <c r="M1742" s="7"/>
      <c r="N1742" s="7"/>
      <c r="O1742" s="7"/>
    </row>
    <row r="1743" spans="10:15">
      <c r="J1743" s="7"/>
      <c r="K1743" s="7"/>
      <c r="L1743" s="7"/>
      <c r="M1743" s="7"/>
      <c r="N1743" s="7"/>
      <c r="O1743" s="7"/>
    </row>
    <row r="1744" spans="10:15">
      <c r="J1744" s="7"/>
      <c r="K1744" s="7"/>
      <c r="L1744" s="7"/>
      <c r="M1744" s="7"/>
      <c r="N1744" s="7"/>
      <c r="O1744" s="7"/>
    </row>
    <row r="1745" spans="10:15">
      <c r="J1745" s="7"/>
      <c r="K1745" s="7"/>
      <c r="L1745" s="7"/>
      <c r="M1745" s="7"/>
      <c r="N1745" s="7"/>
      <c r="O1745" s="7"/>
    </row>
    <row r="1746" spans="10:15">
      <c r="J1746" s="7"/>
      <c r="K1746" s="7"/>
      <c r="L1746" s="7"/>
      <c r="M1746" s="7"/>
      <c r="N1746" s="7"/>
      <c r="O1746" s="7"/>
    </row>
    <row r="1747" spans="10:15">
      <c r="J1747" s="7"/>
      <c r="K1747" s="7"/>
      <c r="L1747" s="7"/>
      <c r="M1747" s="7"/>
      <c r="N1747" s="7"/>
      <c r="O1747" s="7"/>
    </row>
    <row r="1748" spans="10:15">
      <c r="J1748" s="7"/>
      <c r="K1748" s="7"/>
      <c r="L1748" s="7"/>
      <c r="M1748" s="7"/>
      <c r="N1748" s="7"/>
      <c r="O1748" s="7"/>
    </row>
    <row r="1749" spans="10:15">
      <c r="J1749" s="7"/>
      <c r="K1749" s="7"/>
      <c r="L1749" s="7"/>
      <c r="M1749" s="7"/>
      <c r="N1749" s="7"/>
      <c r="O1749" s="7"/>
    </row>
    <row r="1750" spans="10:15">
      <c r="J1750" s="7"/>
      <c r="K1750" s="7"/>
      <c r="L1750" s="7"/>
      <c r="M1750" s="7"/>
      <c r="N1750" s="7"/>
      <c r="O1750" s="7"/>
    </row>
    <row r="1751" spans="10:15">
      <c r="J1751" s="7"/>
      <c r="K1751" s="7"/>
      <c r="L1751" s="7"/>
      <c r="M1751" s="7"/>
      <c r="N1751" s="7"/>
      <c r="O1751" s="7"/>
    </row>
    <row r="1752" spans="10:15">
      <c r="J1752" s="7"/>
      <c r="K1752" s="7"/>
      <c r="L1752" s="7"/>
      <c r="M1752" s="7"/>
      <c r="N1752" s="7"/>
      <c r="O1752" s="7"/>
    </row>
    <row r="1753" spans="10:15">
      <c r="J1753" s="7"/>
      <c r="K1753" s="7"/>
      <c r="L1753" s="7"/>
      <c r="M1753" s="7"/>
      <c r="N1753" s="7"/>
      <c r="O1753" s="7"/>
    </row>
    <row r="1754" spans="10:15">
      <c r="J1754" s="7"/>
      <c r="K1754" s="7"/>
      <c r="L1754" s="7"/>
      <c r="M1754" s="7"/>
      <c r="N1754" s="7"/>
      <c r="O1754" s="7"/>
    </row>
    <row r="1755" spans="10:15">
      <c r="J1755" s="7"/>
      <c r="K1755" s="7"/>
      <c r="L1755" s="7"/>
      <c r="M1755" s="7"/>
      <c r="N1755" s="7"/>
      <c r="O1755" s="7"/>
    </row>
    <row r="1756" spans="10:15">
      <c r="J1756" s="7"/>
      <c r="K1756" s="7"/>
      <c r="L1756" s="7"/>
      <c r="M1756" s="7"/>
      <c r="N1756" s="7"/>
      <c r="O1756" s="7"/>
    </row>
    <row r="1757" spans="10:15">
      <c r="J1757" s="7"/>
      <c r="K1757" s="7"/>
      <c r="L1757" s="7"/>
      <c r="M1757" s="7"/>
      <c r="N1757" s="7"/>
      <c r="O1757" s="7"/>
    </row>
    <row r="1758" spans="10:15">
      <c r="J1758" s="7"/>
      <c r="K1758" s="7"/>
      <c r="L1758" s="7"/>
      <c r="M1758" s="7"/>
      <c r="N1758" s="7"/>
      <c r="O1758" s="7"/>
    </row>
    <row r="1759" spans="10:15">
      <c r="J1759" s="7"/>
      <c r="K1759" s="7"/>
      <c r="L1759" s="7"/>
      <c r="M1759" s="7"/>
      <c r="N1759" s="7"/>
      <c r="O1759" s="7"/>
    </row>
    <row r="1760" spans="10:15">
      <c r="J1760" s="7"/>
      <c r="K1760" s="7"/>
      <c r="L1760" s="7"/>
      <c r="M1760" s="7"/>
      <c r="N1760" s="7"/>
      <c r="O1760" s="7"/>
    </row>
    <row r="1761" spans="10:15">
      <c r="J1761" s="7"/>
      <c r="K1761" s="7"/>
      <c r="L1761" s="7"/>
      <c r="M1761" s="7"/>
      <c r="N1761" s="7"/>
      <c r="O1761" s="7"/>
    </row>
    <row r="1762" spans="10:15">
      <c r="J1762" s="7"/>
      <c r="K1762" s="7"/>
      <c r="L1762" s="7"/>
      <c r="M1762" s="7"/>
      <c r="N1762" s="7"/>
      <c r="O1762" s="7"/>
    </row>
    <row r="1763" spans="10:15">
      <c r="J1763" s="7"/>
      <c r="K1763" s="7"/>
      <c r="L1763" s="7"/>
      <c r="M1763" s="7"/>
      <c r="N1763" s="7"/>
      <c r="O1763" s="7"/>
    </row>
    <row r="1764" spans="10:15">
      <c r="J1764" s="7"/>
      <c r="K1764" s="7"/>
      <c r="L1764" s="7"/>
      <c r="M1764" s="7"/>
      <c r="N1764" s="7"/>
      <c r="O1764" s="7"/>
    </row>
    <row r="1765" spans="10:15">
      <c r="J1765" s="7"/>
      <c r="K1765" s="7"/>
      <c r="L1765" s="7"/>
      <c r="M1765" s="7"/>
      <c r="N1765" s="7"/>
      <c r="O1765" s="7"/>
    </row>
    <row r="1766" spans="10:15">
      <c r="J1766" s="7"/>
      <c r="K1766" s="7"/>
      <c r="L1766" s="7"/>
      <c r="M1766" s="7"/>
      <c r="N1766" s="7"/>
      <c r="O1766" s="7"/>
    </row>
    <row r="1767" spans="10:15">
      <c r="J1767" s="7"/>
      <c r="K1767" s="7"/>
      <c r="L1767" s="7"/>
      <c r="M1767" s="7"/>
      <c r="N1767" s="7"/>
      <c r="O1767" s="7"/>
    </row>
    <row r="1768" spans="10:15">
      <c r="J1768" s="7"/>
      <c r="K1768" s="7"/>
      <c r="L1768" s="7"/>
      <c r="M1768" s="7"/>
      <c r="N1768" s="7"/>
      <c r="O1768" s="7"/>
    </row>
    <row r="1769" spans="10:15">
      <c r="J1769" s="7"/>
      <c r="K1769" s="7"/>
      <c r="L1769" s="7"/>
      <c r="M1769" s="7"/>
      <c r="N1769" s="7"/>
      <c r="O1769" s="7"/>
    </row>
    <row r="1770" spans="10:15">
      <c r="J1770" s="7"/>
      <c r="K1770" s="7"/>
      <c r="L1770" s="7"/>
      <c r="M1770" s="7"/>
      <c r="N1770" s="7"/>
      <c r="O1770" s="7"/>
    </row>
    <row r="1771" spans="10:15">
      <c r="J1771" s="7"/>
      <c r="K1771" s="7"/>
      <c r="L1771" s="7"/>
      <c r="M1771" s="7"/>
      <c r="N1771" s="7"/>
      <c r="O1771" s="7"/>
    </row>
    <row r="1772" spans="10:15">
      <c r="J1772" s="7"/>
      <c r="K1772" s="7"/>
      <c r="L1772" s="7"/>
      <c r="M1772" s="7"/>
      <c r="N1772" s="7"/>
      <c r="O1772" s="7"/>
    </row>
    <row r="1773" spans="10:15">
      <c r="J1773" s="7"/>
      <c r="K1773" s="7"/>
      <c r="L1773" s="7"/>
      <c r="M1773" s="7"/>
      <c r="N1773" s="7"/>
      <c r="O1773" s="7"/>
    </row>
    <row r="1774" spans="10:15">
      <c r="J1774" s="7"/>
      <c r="K1774" s="7"/>
      <c r="L1774" s="7"/>
      <c r="M1774" s="7"/>
      <c r="N1774" s="7"/>
      <c r="O1774" s="7"/>
    </row>
    <row r="1775" spans="10:15">
      <c r="J1775" s="7"/>
      <c r="K1775" s="7"/>
      <c r="L1775" s="7"/>
      <c r="M1775" s="7"/>
      <c r="N1775" s="7"/>
      <c r="O1775" s="7"/>
    </row>
    <row r="1776" spans="10:15">
      <c r="J1776" s="7"/>
      <c r="K1776" s="7"/>
      <c r="L1776" s="7"/>
      <c r="M1776" s="7"/>
      <c r="N1776" s="7"/>
      <c r="O1776" s="7"/>
    </row>
    <row r="1777" spans="10:15">
      <c r="J1777" s="7"/>
      <c r="K1777" s="7"/>
      <c r="L1777" s="7"/>
      <c r="M1777" s="7"/>
      <c r="N1777" s="7"/>
      <c r="O1777" s="7"/>
    </row>
    <row r="1778" spans="10:15">
      <c r="J1778" s="7"/>
      <c r="K1778" s="7"/>
      <c r="L1778" s="7"/>
      <c r="M1778" s="7"/>
      <c r="N1778" s="7"/>
      <c r="O1778" s="7"/>
    </row>
    <row r="1779" spans="10:15">
      <c r="J1779" s="7"/>
      <c r="K1779" s="7"/>
      <c r="L1779" s="7"/>
      <c r="M1779" s="7"/>
      <c r="N1779" s="7"/>
      <c r="O1779" s="7"/>
    </row>
    <row r="1780" spans="10:15">
      <c r="J1780" s="7"/>
      <c r="K1780" s="7"/>
      <c r="L1780" s="7"/>
      <c r="M1780" s="7"/>
      <c r="N1780" s="7"/>
      <c r="O1780" s="7"/>
    </row>
    <row r="1781" spans="10:15">
      <c r="J1781" s="7"/>
      <c r="K1781" s="7"/>
      <c r="L1781" s="7"/>
      <c r="M1781" s="7"/>
      <c r="N1781" s="7"/>
      <c r="O1781" s="7"/>
    </row>
    <row r="1782" spans="10:15">
      <c r="J1782" s="7"/>
      <c r="K1782" s="7"/>
      <c r="L1782" s="7"/>
      <c r="M1782" s="7"/>
      <c r="N1782" s="7"/>
      <c r="O1782" s="7"/>
    </row>
    <row r="1783" spans="10:15">
      <c r="J1783" s="7"/>
      <c r="K1783" s="7"/>
      <c r="L1783" s="7"/>
      <c r="M1783" s="7"/>
      <c r="N1783" s="7"/>
      <c r="O1783" s="7"/>
    </row>
    <row r="1784" spans="10:15">
      <c r="J1784" s="7"/>
      <c r="K1784" s="7"/>
      <c r="L1784" s="7"/>
      <c r="M1784" s="7"/>
      <c r="N1784" s="7"/>
      <c r="O1784" s="7"/>
    </row>
    <row r="1785" spans="10:15">
      <c r="J1785" s="7"/>
      <c r="K1785" s="7"/>
      <c r="L1785" s="7"/>
      <c r="M1785" s="7"/>
      <c r="N1785" s="7"/>
      <c r="O1785" s="7"/>
    </row>
    <row r="1786" spans="10:15">
      <c r="J1786" s="7"/>
      <c r="K1786" s="7"/>
      <c r="L1786" s="7"/>
      <c r="M1786" s="7"/>
      <c r="N1786" s="7"/>
      <c r="O1786" s="7"/>
    </row>
    <row r="1787" spans="10:15">
      <c r="J1787" s="7"/>
      <c r="K1787" s="7"/>
      <c r="L1787" s="7"/>
      <c r="M1787" s="7"/>
      <c r="N1787" s="7"/>
      <c r="O1787" s="7"/>
    </row>
    <row r="1788" spans="10:15">
      <c r="J1788" s="7"/>
      <c r="K1788" s="7"/>
      <c r="L1788" s="7"/>
      <c r="M1788" s="7"/>
      <c r="N1788" s="7"/>
      <c r="O1788" s="7"/>
    </row>
    <row r="1789" spans="10:15">
      <c r="J1789" s="7"/>
      <c r="K1789" s="7"/>
      <c r="L1789" s="7"/>
      <c r="M1789" s="7"/>
      <c r="N1789" s="7"/>
      <c r="O1789" s="7"/>
    </row>
    <row r="1790" spans="10:15">
      <c r="J1790" s="7"/>
      <c r="K1790" s="7"/>
      <c r="L1790" s="7"/>
      <c r="M1790" s="7"/>
      <c r="N1790" s="7"/>
      <c r="O1790" s="7"/>
    </row>
    <row r="1791" spans="10:15">
      <c r="J1791" s="7"/>
      <c r="K1791" s="7"/>
      <c r="L1791" s="7"/>
      <c r="M1791" s="7"/>
      <c r="N1791" s="7"/>
      <c r="O1791" s="7"/>
    </row>
    <row r="1792" spans="10:15">
      <c r="J1792" s="7"/>
      <c r="K1792" s="7"/>
      <c r="L1792" s="7"/>
      <c r="M1792" s="7"/>
      <c r="N1792" s="7"/>
      <c r="O1792" s="7"/>
    </row>
    <row r="1793" spans="10:15">
      <c r="J1793" s="7"/>
      <c r="K1793" s="7"/>
      <c r="L1793" s="7"/>
      <c r="M1793" s="7"/>
      <c r="N1793" s="7"/>
      <c r="O1793" s="7"/>
    </row>
    <row r="1794" spans="10:15">
      <c r="J1794" s="7"/>
      <c r="K1794" s="7"/>
      <c r="L1794" s="7"/>
      <c r="M1794" s="7"/>
      <c r="N1794" s="7"/>
      <c r="O1794" s="7"/>
    </row>
    <row r="1795" spans="10:15">
      <c r="J1795" s="7"/>
      <c r="K1795" s="7"/>
      <c r="L1795" s="7"/>
      <c r="M1795" s="7"/>
      <c r="N1795" s="7"/>
      <c r="O1795" s="7"/>
    </row>
    <row r="1796" spans="10:15">
      <c r="J1796" s="7"/>
      <c r="K1796" s="7"/>
      <c r="L1796" s="7"/>
      <c r="M1796" s="7"/>
      <c r="N1796" s="7"/>
      <c r="O1796" s="7"/>
    </row>
    <row r="1797" spans="10:15">
      <c r="J1797" s="7"/>
      <c r="K1797" s="7"/>
      <c r="L1797" s="7"/>
      <c r="M1797" s="7"/>
      <c r="N1797" s="7"/>
      <c r="O1797" s="7"/>
    </row>
    <row r="1798" spans="10:15">
      <c r="J1798" s="7"/>
      <c r="K1798" s="7"/>
      <c r="L1798" s="7"/>
      <c r="M1798" s="7"/>
      <c r="N1798" s="7"/>
      <c r="O1798" s="7"/>
    </row>
    <row r="1799" spans="10:15">
      <c r="J1799" s="7"/>
      <c r="K1799" s="7"/>
      <c r="L1799" s="7"/>
      <c r="M1799" s="7"/>
      <c r="N1799" s="7"/>
      <c r="O1799" s="7"/>
    </row>
    <row r="1800" spans="10:15">
      <c r="J1800" s="7"/>
      <c r="K1800" s="7"/>
      <c r="L1800" s="7"/>
      <c r="M1800" s="7"/>
      <c r="N1800" s="7"/>
      <c r="O1800" s="7"/>
    </row>
    <row r="1801" spans="10:15">
      <c r="J1801" s="7"/>
      <c r="K1801" s="7"/>
      <c r="L1801" s="7"/>
      <c r="M1801" s="7"/>
      <c r="N1801" s="7"/>
      <c r="O1801" s="7"/>
    </row>
    <row r="1802" spans="10:15">
      <c r="J1802" s="7"/>
      <c r="K1802" s="7"/>
      <c r="L1802" s="7"/>
      <c r="M1802" s="7"/>
      <c r="N1802" s="7"/>
      <c r="O1802" s="7"/>
    </row>
    <row r="1803" spans="10:15">
      <c r="J1803" s="7"/>
      <c r="K1803" s="7"/>
      <c r="L1803" s="7"/>
      <c r="M1803" s="7"/>
      <c r="N1803" s="7"/>
      <c r="O1803" s="7"/>
    </row>
    <row r="1804" spans="10:15">
      <c r="J1804" s="7"/>
      <c r="K1804" s="7"/>
      <c r="L1804" s="7"/>
      <c r="M1804" s="7"/>
      <c r="N1804" s="7"/>
      <c r="O1804" s="7"/>
    </row>
    <row r="1805" spans="10:15">
      <c r="J1805" s="7"/>
      <c r="K1805" s="7"/>
      <c r="L1805" s="7"/>
      <c r="M1805" s="7"/>
      <c r="N1805" s="7"/>
      <c r="O1805" s="7"/>
    </row>
    <row r="1806" spans="10:15">
      <c r="J1806" s="7"/>
      <c r="K1806" s="7"/>
      <c r="L1806" s="7"/>
      <c r="M1806" s="7"/>
      <c r="N1806" s="7"/>
      <c r="O1806" s="7"/>
    </row>
    <row r="1807" spans="10:15">
      <c r="J1807" s="7"/>
      <c r="K1807" s="7"/>
      <c r="L1807" s="7"/>
      <c r="M1807" s="7"/>
      <c r="N1807" s="7"/>
      <c r="O1807" s="7"/>
    </row>
    <row r="1808" spans="10:15">
      <c r="J1808" s="7"/>
      <c r="K1808" s="7"/>
      <c r="L1808" s="7"/>
      <c r="M1808" s="7"/>
      <c r="N1808" s="7"/>
      <c r="O1808" s="7"/>
    </row>
    <row r="1809" spans="10:15">
      <c r="J1809" s="7"/>
      <c r="K1809" s="7"/>
      <c r="L1809" s="7"/>
      <c r="M1809" s="7"/>
      <c r="N1809" s="7"/>
      <c r="O1809" s="7"/>
    </row>
    <row r="1810" spans="10:15">
      <c r="J1810" s="7"/>
      <c r="K1810" s="7"/>
      <c r="L1810" s="7"/>
      <c r="M1810" s="7"/>
      <c r="N1810" s="7"/>
      <c r="O1810" s="7"/>
    </row>
    <row r="1811" spans="10:15">
      <c r="J1811" s="7"/>
      <c r="K1811" s="7"/>
      <c r="L1811" s="7"/>
      <c r="M1811" s="7"/>
      <c r="N1811" s="7"/>
      <c r="O1811" s="7"/>
    </row>
    <row r="1812" spans="10:15">
      <c r="J1812" s="7"/>
      <c r="K1812" s="7"/>
      <c r="L1812" s="7"/>
      <c r="M1812" s="7"/>
      <c r="N1812" s="7"/>
      <c r="O1812" s="7"/>
    </row>
    <row r="1813" spans="10:15">
      <c r="J1813" s="7"/>
      <c r="K1813" s="7"/>
      <c r="L1813" s="7"/>
      <c r="M1813" s="7"/>
      <c r="N1813" s="7"/>
      <c r="O1813" s="7"/>
    </row>
    <row r="1814" spans="10:15">
      <c r="J1814" s="7"/>
      <c r="K1814" s="7"/>
      <c r="L1814" s="7"/>
      <c r="M1814" s="7"/>
      <c r="N1814" s="7"/>
      <c r="O1814" s="7"/>
    </row>
    <row r="1815" spans="10:15">
      <c r="J1815" s="7"/>
      <c r="K1815" s="7"/>
      <c r="L1815" s="7"/>
      <c r="M1815" s="7"/>
      <c r="N1815" s="7"/>
      <c r="O1815" s="7"/>
    </row>
    <row r="1816" spans="10:15">
      <c r="J1816" s="7"/>
      <c r="K1816" s="7"/>
      <c r="L1816" s="7"/>
      <c r="M1816" s="7"/>
      <c r="N1816" s="7"/>
      <c r="O1816" s="7"/>
    </row>
    <row r="1817" spans="10:15">
      <c r="J1817" s="7"/>
      <c r="K1817" s="7"/>
      <c r="L1817" s="7"/>
      <c r="M1817" s="7"/>
      <c r="N1817" s="7"/>
      <c r="O1817" s="7"/>
    </row>
    <row r="1818" spans="10:15">
      <c r="J1818" s="7"/>
      <c r="K1818" s="7"/>
      <c r="L1818" s="7"/>
      <c r="M1818" s="7"/>
      <c r="N1818" s="7"/>
      <c r="O1818" s="7"/>
    </row>
    <row r="1819" spans="10:15">
      <c r="J1819" s="7"/>
      <c r="K1819" s="7"/>
      <c r="L1819" s="7"/>
      <c r="M1819" s="7"/>
      <c r="N1819" s="7"/>
      <c r="O1819" s="7"/>
    </row>
    <row r="1820" spans="10:15">
      <c r="J1820" s="7"/>
      <c r="K1820" s="7"/>
      <c r="L1820" s="7"/>
      <c r="M1820" s="7"/>
      <c r="N1820" s="7"/>
      <c r="O1820" s="7"/>
    </row>
    <row r="1821" spans="10:15">
      <c r="J1821" s="7"/>
      <c r="K1821" s="7"/>
      <c r="L1821" s="7"/>
      <c r="M1821" s="7"/>
      <c r="N1821" s="7"/>
      <c r="O1821" s="7"/>
    </row>
    <row r="1822" spans="10:15">
      <c r="J1822" s="7"/>
      <c r="K1822" s="7"/>
      <c r="L1822" s="7"/>
      <c r="M1822" s="7"/>
      <c r="N1822" s="7"/>
      <c r="O1822" s="7"/>
    </row>
    <row r="1823" spans="10:15">
      <c r="J1823" s="7"/>
      <c r="K1823" s="7"/>
      <c r="L1823" s="7"/>
      <c r="M1823" s="7"/>
      <c r="N1823" s="7"/>
      <c r="O1823" s="7"/>
    </row>
    <row r="1824" spans="10:15">
      <c r="J1824" s="7"/>
      <c r="K1824" s="7"/>
      <c r="L1824" s="7"/>
      <c r="M1824" s="7"/>
      <c r="N1824" s="7"/>
      <c r="O1824" s="7"/>
    </row>
    <row r="1825" spans="10:15">
      <c r="J1825" s="7"/>
      <c r="K1825" s="7"/>
      <c r="L1825" s="7"/>
      <c r="M1825" s="7"/>
      <c r="N1825" s="7"/>
      <c r="O1825" s="7"/>
    </row>
    <row r="1826" spans="10:15">
      <c r="J1826" s="7"/>
      <c r="K1826" s="7"/>
      <c r="L1826" s="7"/>
      <c r="M1826" s="7"/>
      <c r="N1826" s="7"/>
      <c r="O1826" s="7"/>
    </row>
    <row r="1827" spans="10:15">
      <c r="J1827" s="7"/>
      <c r="K1827" s="7"/>
      <c r="L1827" s="7"/>
      <c r="M1827" s="7"/>
      <c r="N1827" s="7"/>
      <c r="O1827" s="7"/>
    </row>
    <row r="1828" spans="10:15">
      <c r="J1828" s="7"/>
      <c r="K1828" s="7"/>
      <c r="L1828" s="7"/>
      <c r="M1828" s="7"/>
      <c r="N1828" s="7"/>
      <c r="O1828" s="7"/>
    </row>
    <row r="1829" spans="10:15">
      <c r="J1829" s="7"/>
      <c r="K1829" s="7"/>
      <c r="L1829" s="7"/>
      <c r="M1829" s="7"/>
      <c r="N1829" s="7"/>
      <c r="O1829" s="7"/>
    </row>
    <row r="1830" spans="10:15">
      <c r="J1830" s="7"/>
      <c r="K1830" s="7"/>
      <c r="L1830" s="7"/>
      <c r="M1830" s="7"/>
      <c r="N1830" s="7"/>
      <c r="O1830" s="7"/>
    </row>
    <row r="1831" spans="10:15">
      <c r="J1831" s="7"/>
      <c r="K1831" s="7"/>
      <c r="L1831" s="7"/>
      <c r="M1831" s="7"/>
      <c r="N1831" s="7"/>
      <c r="O1831" s="7"/>
    </row>
    <row r="1832" spans="10:15">
      <c r="J1832" s="7"/>
      <c r="K1832" s="7"/>
      <c r="L1832" s="7"/>
      <c r="M1832" s="7"/>
      <c r="N1832" s="7"/>
      <c r="O1832" s="7"/>
    </row>
    <row r="1833" spans="10:15">
      <c r="J1833" s="7"/>
      <c r="K1833" s="7"/>
      <c r="L1833" s="7"/>
      <c r="M1833" s="7"/>
      <c r="N1833" s="7"/>
      <c r="O1833" s="7"/>
    </row>
    <row r="1834" spans="10:15">
      <c r="J1834" s="7"/>
      <c r="K1834" s="7"/>
      <c r="L1834" s="7"/>
      <c r="M1834" s="7"/>
      <c r="N1834" s="7"/>
      <c r="O1834" s="7"/>
    </row>
    <row r="1835" spans="10:15">
      <c r="J1835" s="7"/>
      <c r="K1835" s="7"/>
      <c r="L1835" s="7"/>
      <c r="M1835" s="7"/>
      <c r="N1835" s="7"/>
      <c r="O1835" s="7"/>
    </row>
    <row r="1836" spans="10:15">
      <c r="J1836" s="7"/>
      <c r="K1836" s="7"/>
      <c r="L1836" s="7"/>
      <c r="M1836" s="7"/>
      <c r="N1836" s="7"/>
      <c r="O1836" s="7"/>
    </row>
    <row r="1837" spans="10:15">
      <c r="J1837" s="7"/>
      <c r="K1837" s="7"/>
      <c r="L1837" s="7"/>
      <c r="M1837" s="7"/>
      <c r="N1837" s="7"/>
      <c r="O1837" s="7"/>
    </row>
    <row r="1838" spans="10:15">
      <c r="J1838" s="7"/>
      <c r="K1838" s="7"/>
      <c r="L1838" s="7"/>
      <c r="M1838" s="7"/>
      <c r="N1838" s="7"/>
      <c r="O1838" s="7"/>
    </row>
    <row r="1839" spans="10:15">
      <c r="J1839" s="7"/>
      <c r="K1839" s="7"/>
      <c r="L1839" s="7"/>
      <c r="M1839" s="7"/>
      <c r="N1839" s="7"/>
      <c r="O1839" s="7"/>
    </row>
    <row r="1840" spans="10:15">
      <c r="J1840" s="7"/>
      <c r="K1840" s="7"/>
      <c r="L1840" s="7"/>
      <c r="M1840" s="7"/>
      <c r="N1840" s="7"/>
      <c r="O1840" s="7"/>
    </row>
    <row r="1841" spans="10:15">
      <c r="J1841" s="7"/>
      <c r="K1841" s="7"/>
      <c r="L1841" s="7"/>
      <c r="M1841" s="7"/>
      <c r="N1841" s="7"/>
      <c r="O1841" s="7"/>
    </row>
    <row r="1842" spans="10:15">
      <c r="J1842" s="7"/>
      <c r="K1842" s="7"/>
      <c r="L1842" s="7"/>
      <c r="M1842" s="7"/>
      <c r="N1842" s="7"/>
      <c r="O1842" s="7"/>
    </row>
    <row r="1843" spans="10:15">
      <c r="J1843" s="7"/>
      <c r="K1843" s="7"/>
      <c r="L1843" s="7"/>
      <c r="M1843" s="7"/>
      <c r="N1843" s="7"/>
      <c r="O1843" s="7"/>
    </row>
    <row r="1844" spans="10:15">
      <c r="J1844" s="7"/>
      <c r="K1844" s="7"/>
      <c r="L1844" s="7"/>
      <c r="M1844" s="7"/>
      <c r="N1844" s="7"/>
      <c r="O1844" s="7"/>
    </row>
    <row r="1845" spans="10:15">
      <c r="J1845" s="7"/>
      <c r="K1845" s="7"/>
      <c r="L1845" s="7"/>
      <c r="M1845" s="7"/>
      <c r="N1845" s="7"/>
      <c r="O1845" s="7"/>
    </row>
    <row r="1846" spans="10:15">
      <c r="J1846" s="7"/>
      <c r="K1846" s="7"/>
      <c r="L1846" s="7"/>
      <c r="M1846" s="7"/>
      <c r="N1846" s="7"/>
      <c r="O1846" s="7"/>
    </row>
    <row r="1847" spans="10:15">
      <c r="J1847" s="7"/>
      <c r="K1847" s="7"/>
      <c r="L1847" s="7"/>
      <c r="M1847" s="7"/>
      <c r="N1847" s="7"/>
      <c r="O1847" s="7"/>
    </row>
    <row r="1848" spans="10:15">
      <c r="J1848" s="7"/>
      <c r="K1848" s="7"/>
      <c r="L1848" s="7"/>
      <c r="M1848" s="7"/>
      <c r="N1848" s="7"/>
      <c r="O1848" s="7"/>
    </row>
    <row r="1849" spans="10:15">
      <c r="J1849" s="7"/>
      <c r="K1849" s="7"/>
      <c r="L1849" s="7"/>
      <c r="M1849" s="7"/>
      <c r="N1849" s="7"/>
      <c r="O1849" s="7"/>
    </row>
    <row r="1850" spans="10:15">
      <c r="J1850" s="7"/>
      <c r="K1850" s="7"/>
      <c r="L1850" s="7"/>
      <c r="M1850" s="7"/>
      <c r="N1850" s="7"/>
      <c r="O1850" s="7"/>
    </row>
    <row r="1851" spans="10:15">
      <c r="J1851" s="7"/>
      <c r="K1851" s="7"/>
      <c r="L1851" s="7"/>
      <c r="M1851" s="7"/>
      <c r="N1851" s="7"/>
      <c r="O1851" s="7"/>
    </row>
    <row r="1852" spans="10:15">
      <c r="J1852" s="7"/>
      <c r="K1852" s="7"/>
      <c r="L1852" s="7"/>
      <c r="M1852" s="7"/>
      <c r="N1852" s="7"/>
      <c r="O1852" s="7"/>
    </row>
    <row r="1853" spans="10:15">
      <c r="J1853" s="7"/>
      <c r="K1853" s="7"/>
      <c r="L1853" s="7"/>
      <c r="M1853" s="7"/>
      <c r="N1853" s="7"/>
      <c r="O1853" s="7"/>
    </row>
    <row r="1854" spans="10:15">
      <c r="J1854" s="7"/>
      <c r="K1854" s="7"/>
      <c r="L1854" s="7"/>
      <c r="M1854" s="7"/>
      <c r="N1854" s="7"/>
      <c r="O1854" s="7"/>
    </row>
    <row r="1855" spans="10:15">
      <c r="J1855" s="7"/>
      <c r="K1855" s="7"/>
      <c r="L1855" s="7"/>
      <c r="M1855" s="7"/>
      <c r="N1855" s="7"/>
      <c r="O1855" s="7"/>
    </row>
    <row r="1856" spans="10:15">
      <c r="J1856" s="7"/>
      <c r="K1856" s="7"/>
      <c r="L1856" s="7"/>
      <c r="M1856" s="7"/>
      <c r="N1856" s="7"/>
      <c r="O1856" s="7"/>
    </row>
    <row r="1857" spans="10:15">
      <c r="J1857" s="7"/>
      <c r="K1857" s="7"/>
      <c r="L1857" s="7"/>
      <c r="M1857" s="7"/>
      <c r="N1857" s="7"/>
      <c r="O1857" s="7"/>
    </row>
    <row r="1858" spans="10:15">
      <c r="J1858" s="7"/>
      <c r="K1858" s="7"/>
      <c r="L1858" s="7"/>
      <c r="M1858" s="7"/>
      <c r="N1858" s="7"/>
      <c r="O1858" s="7"/>
    </row>
    <row r="1859" spans="10:15">
      <c r="J1859" s="7"/>
      <c r="K1859" s="7"/>
      <c r="L1859" s="7"/>
      <c r="M1859" s="7"/>
      <c r="N1859" s="7"/>
      <c r="O1859" s="7"/>
    </row>
    <row r="1860" spans="10:15">
      <c r="J1860" s="7"/>
      <c r="K1860" s="7"/>
      <c r="L1860" s="7"/>
      <c r="M1860" s="7"/>
      <c r="N1860" s="7"/>
      <c r="O1860" s="7"/>
    </row>
    <row r="1861" spans="10:15">
      <c r="J1861" s="7"/>
      <c r="K1861" s="7"/>
      <c r="L1861" s="7"/>
      <c r="M1861" s="7"/>
      <c r="N1861" s="7"/>
      <c r="O1861" s="7"/>
    </row>
    <row r="1862" spans="10:15">
      <c r="J1862" s="7"/>
      <c r="K1862" s="7"/>
      <c r="L1862" s="7"/>
      <c r="M1862" s="7"/>
      <c r="N1862" s="7"/>
      <c r="O1862" s="7"/>
    </row>
    <row r="1863" spans="10:15">
      <c r="J1863" s="7"/>
      <c r="K1863" s="7"/>
      <c r="L1863" s="7"/>
      <c r="M1863" s="7"/>
      <c r="N1863" s="7"/>
      <c r="O1863" s="7"/>
    </row>
    <row r="1864" spans="10:15">
      <c r="J1864" s="7"/>
      <c r="K1864" s="7"/>
      <c r="L1864" s="7"/>
      <c r="M1864" s="7"/>
      <c r="N1864" s="7"/>
      <c r="O1864" s="7"/>
    </row>
    <row r="1865" spans="10:15">
      <c r="J1865" s="7"/>
      <c r="K1865" s="7"/>
      <c r="L1865" s="7"/>
      <c r="M1865" s="7"/>
      <c r="N1865" s="7"/>
      <c r="O1865" s="7"/>
    </row>
    <row r="1866" spans="10:15">
      <c r="J1866" s="7"/>
      <c r="K1866" s="7"/>
      <c r="L1866" s="7"/>
      <c r="M1866" s="7"/>
      <c r="N1866" s="7"/>
      <c r="O1866" s="7"/>
    </row>
    <row r="1867" spans="10:15">
      <c r="J1867" s="7"/>
      <c r="K1867" s="7"/>
      <c r="L1867" s="7"/>
      <c r="M1867" s="7"/>
      <c r="N1867" s="7"/>
      <c r="O1867" s="7"/>
    </row>
    <row r="1868" spans="10:15">
      <c r="J1868" s="7"/>
      <c r="K1868" s="7"/>
      <c r="L1868" s="7"/>
      <c r="M1868" s="7"/>
      <c r="N1868" s="7"/>
      <c r="O1868" s="7"/>
    </row>
    <row r="1869" spans="10:15">
      <c r="J1869" s="7"/>
      <c r="K1869" s="7"/>
      <c r="L1869" s="7"/>
      <c r="M1869" s="7"/>
      <c r="N1869" s="7"/>
      <c r="O1869" s="7"/>
    </row>
    <row r="1870" spans="10:15">
      <c r="J1870" s="7"/>
      <c r="K1870" s="7"/>
      <c r="L1870" s="7"/>
      <c r="M1870" s="7"/>
      <c r="N1870" s="7"/>
      <c r="O1870" s="7"/>
    </row>
    <row r="1871" spans="10:15">
      <c r="J1871" s="7"/>
      <c r="K1871" s="7"/>
      <c r="L1871" s="7"/>
      <c r="M1871" s="7"/>
      <c r="N1871" s="7"/>
      <c r="O1871" s="7"/>
    </row>
    <row r="1872" spans="10:15">
      <c r="J1872" s="7"/>
      <c r="K1872" s="7"/>
      <c r="L1872" s="7"/>
      <c r="M1872" s="7"/>
      <c r="N1872" s="7"/>
      <c r="O1872" s="7"/>
    </row>
    <row r="1873" spans="10:15">
      <c r="J1873" s="7"/>
      <c r="K1873" s="7"/>
      <c r="L1873" s="7"/>
      <c r="M1873" s="7"/>
      <c r="N1873" s="7"/>
      <c r="O1873" s="7"/>
    </row>
    <row r="1874" spans="10:15">
      <c r="J1874" s="7"/>
      <c r="K1874" s="7"/>
      <c r="L1874" s="7"/>
      <c r="M1874" s="7"/>
      <c r="N1874" s="7"/>
      <c r="O1874" s="7"/>
    </row>
    <row r="1875" spans="10:15">
      <c r="J1875" s="7"/>
      <c r="K1875" s="7"/>
      <c r="L1875" s="7"/>
      <c r="M1875" s="7"/>
      <c r="N1875" s="7"/>
      <c r="O1875" s="7"/>
    </row>
    <row r="1876" spans="10:15">
      <c r="J1876" s="7"/>
      <c r="K1876" s="7"/>
      <c r="L1876" s="7"/>
      <c r="M1876" s="7"/>
      <c r="N1876" s="7"/>
      <c r="O1876" s="7"/>
    </row>
    <row r="1877" spans="10:15">
      <c r="J1877" s="7"/>
      <c r="K1877" s="7"/>
      <c r="L1877" s="7"/>
      <c r="M1877" s="7"/>
      <c r="N1877" s="7"/>
      <c r="O1877" s="7"/>
    </row>
    <row r="1878" spans="10:15">
      <c r="J1878" s="7"/>
      <c r="K1878" s="7"/>
      <c r="L1878" s="7"/>
      <c r="M1878" s="7"/>
      <c r="N1878" s="7"/>
      <c r="O1878" s="7"/>
    </row>
    <row r="1879" spans="10:15">
      <c r="J1879" s="7"/>
      <c r="K1879" s="7"/>
      <c r="L1879" s="7"/>
      <c r="M1879" s="7"/>
      <c r="N1879" s="7"/>
      <c r="O1879" s="7"/>
    </row>
    <row r="1880" spans="10:15">
      <c r="J1880" s="7"/>
      <c r="K1880" s="7"/>
      <c r="L1880" s="7"/>
      <c r="M1880" s="7"/>
      <c r="N1880" s="7"/>
      <c r="O1880" s="7"/>
    </row>
    <row r="1881" spans="10:15">
      <c r="J1881" s="7"/>
      <c r="K1881" s="7"/>
      <c r="L1881" s="7"/>
      <c r="M1881" s="7"/>
      <c r="N1881" s="7"/>
      <c r="O1881" s="7"/>
    </row>
    <row r="1882" spans="10:15">
      <c r="J1882" s="7"/>
      <c r="K1882" s="7"/>
      <c r="L1882" s="7"/>
      <c r="M1882" s="7"/>
      <c r="N1882" s="7"/>
      <c r="O1882" s="7"/>
    </row>
    <row r="1883" spans="10:15">
      <c r="J1883" s="7"/>
      <c r="K1883" s="7"/>
      <c r="L1883" s="7"/>
      <c r="M1883" s="7"/>
      <c r="N1883" s="7"/>
      <c r="O1883" s="7"/>
    </row>
    <row r="1884" spans="10:15">
      <c r="J1884" s="7"/>
      <c r="K1884" s="7"/>
      <c r="L1884" s="7"/>
      <c r="M1884" s="7"/>
      <c r="N1884" s="7"/>
      <c r="O1884" s="7"/>
    </row>
    <row r="1885" spans="10:15">
      <c r="J1885" s="7"/>
      <c r="K1885" s="7"/>
      <c r="L1885" s="7"/>
      <c r="M1885" s="7"/>
      <c r="N1885" s="7"/>
      <c r="O1885" s="7"/>
    </row>
    <row r="1886" spans="10:15">
      <c r="J1886" s="7"/>
      <c r="K1886" s="7"/>
      <c r="L1886" s="7"/>
      <c r="M1886" s="7"/>
      <c r="N1886" s="7"/>
      <c r="O1886" s="7"/>
    </row>
    <row r="1887" spans="10:15">
      <c r="J1887" s="7"/>
      <c r="K1887" s="7"/>
      <c r="L1887" s="7"/>
      <c r="M1887" s="7"/>
      <c r="N1887" s="7"/>
      <c r="O1887" s="7"/>
    </row>
    <row r="1888" spans="10:15">
      <c r="J1888" s="7"/>
      <c r="K1888" s="7"/>
      <c r="L1888" s="7"/>
      <c r="M1888" s="7"/>
      <c r="N1888" s="7"/>
      <c r="O1888" s="7"/>
    </row>
    <row r="1889" spans="10:15">
      <c r="J1889" s="7"/>
      <c r="K1889" s="7"/>
      <c r="L1889" s="7"/>
      <c r="M1889" s="7"/>
      <c r="N1889" s="7"/>
      <c r="O1889" s="7"/>
    </row>
    <row r="1890" spans="10:15">
      <c r="J1890" s="7"/>
      <c r="K1890" s="7"/>
      <c r="L1890" s="7"/>
      <c r="M1890" s="7"/>
      <c r="N1890" s="7"/>
      <c r="O1890" s="7"/>
    </row>
    <row r="1891" spans="10:15">
      <c r="J1891" s="7"/>
      <c r="K1891" s="7"/>
      <c r="L1891" s="7"/>
      <c r="M1891" s="7"/>
      <c r="N1891" s="7"/>
      <c r="O1891" s="7"/>
    </row>
    <row r="1892" spans="10:15">
      <c r="J1892" s="7"/>
      <c r="K1892" s="7"/>
      <c r="L1892" s="7"/>
      <c r="M1892" s="7"/>
      <c r="N1892" s="7"/>
      <c r="O1892" s="7"/>
    </row>
    <row r="1893" spans="10:15">
      <c r="J1893" s="7"/>
      <c r="K1893" s="7"/>
      <c r="L1893" s="7"/>
      <c r="M1893" s="7"/>
      <c r="N1893" s="7"/>
      <c r="O1893" s="7"/>
    </row>
    <row r="1894" spans="10:15">
      <c r="J1894" s="7"/>
      <c r="K1894" s="7"/>
      <c r="L1894" s="7"/>
      <c r="M1894" s="7"/>
      <c r="N1894" s="7"/>
      <c r="O1894" s="7"/>
    </row>
    <row r="1895" spans="10:15">
      <c r="J1895" s="7"/>
      <c r="K1895" s="7"/>
      <c r="L1895" s="7"/>
      <c r="M1895" s="7"/>
      <c r="N1895" s="7"/>
      <c r="O1895" s="7"/>
    </row>
    <row r="1896" spans="10:15">
      <c r="J1896" s="7"/>
      <c r="K1896" s="7"/>
      <c r="L1896" s="7"/>
      <c r="M1896" s="7"/>
      <c r="N1896" s="7"/>
      <c r="O1896" s="7"/>
    </row>
    <row r="1897" spans="10:15">
      <c r="J1897" s="7"/>
      <c r="K1897" s="7"/>
      <c r="L1897" s="7"/>
      <c r="M1897" s="7"/>
      <c r="N1897" s="7"/>
      <c r="O1897" s="7"/>
    </row>
    <row r="1898" spans="10:15">
      <c r="J1898" s="7"/>
      <c r="K1898" s="7"/>
      <c r="L1898" s="7"/>
      <c r="M1898" s="7"/>
      <c r="N1898" s="7"/>
      <c r="O1898" s="7"/>
    </row>
    <row r="1899" spans="10:15">
      <c r="J1899" s="7"/>
      <c r="K1899" s="7"/>
      <c r="L1899" s="7"/>
      <c r="M1899" s="7"/>
      <c r="N1899" s="7"/>
      <c r="O1899" s="7"/>
    </row>
    <row r="1900" spans="10:15">
      <c r="J1900" s="7"/>
      <c r="K1900" s="7"/>
      <c r="L1900" s="7"/>
      <c r="M1900" s="7"/>
      <c r="N1900" s="7"/>
      <c r="O1900" s="7"/>
    </row>
    <row r="1901" spans="10:15">
      <c r="J1901" s="7"/>
      <c r="K1901" s="7"/>
      <c r="L1901" s="7"/>
      <c r="M1901" s="7"/>
      <c r="N1901" s="7"/>
      <c r="O1901" s="7"/>
    </row>
    <row r="1902" spans="10:15">
      <c r="J1902" s="7"/>
      <c r="K1902" s="7"/>
      <c r="L1902" s="7"/>
      <c r="M1902" s="7"/>
      <c r="N1902" s="7"/>
      <c r="O1902" s="7"/>
    </row>
    <row r="1903" spans="10:15">
      <c r="J1903" s="7"/>
      <c r="K1903" s="7"/>
      <c r="L1903" s="7"/>
      <c r="M1903" s="7"/>
      <c r="N1903" s="7"/>
      <c r="O1903" s="7"/>
    </row>
    <row r="1904" spans="10:15">
      <c r="J1904" s="7"/>
      <c r="K1904" s="7"/>
      <c r="L1904" s="7"/>
      <c r="M1904" s="7"/>
      <c r="N1904" s="7"/>
      <c r="O1904" s="7"/>
    </row>
    <row r="1905" spans="10:15">
      <c r="J1905" s="7"/>
      <c r="K1905" s="7"/>
      <c r="L1905" s="7"/>
      <c r="M1905" s="7"/>
      <c r="N1905" s="7"/>
      <c r="O1905" s="7"/>
    </row>
    <row r="1906" spans="10:15">
      <c r="J1906" s="7"/>
      <c r="K1906" s="7"/>
      <c r="L1906" s="7"/>
      <c r="M1906" s="7"/>
      <c r="N1906" s="7"/>
      <c r="O1906" s="7"/>
    </row>
    <row r="1907" spans="10:15">
      <c r="J1907" s="7"/>
      <c r="K1907" s="7"/>
      <c r="L1907" s="7"/>
      <c r="M1907" s="7"/>
      <c r="N1907" s="7"/>
      <c r="O1907" s="7"/>
    </row>
    <row r="1908" spans="10:15">
      <c r="J1908" s="7"/>
      <c r="K1908" s="7"/>
      <c r="L1908" s="7"/>
      <c r="M1908" s="7"/>
      <c r="N1908" s="7"/>
      <c r="O1908" s="7"/>
    </row>
    <row r="1909" spans="10:15">
      <c r="J1909" s="7"/>
      <c r="K1909" s="7"/>
      <c r="L1909" s="7"/>
      <c r="M1909" s="7"/>
      <c r="N1909" s="7"/>
      <c r="O1909" s="7"/>
    </row>
    <row r="1910" spans="10:15">
      <c r="J1910" s="7"/>
      <c r="K1910" s="7"/>
      <c r="L1910" s="7"/>
      <c r="M1910" s="7"/>
      <c r="N1910" s="7"/>
      <c r="O1910" s="7"/>
    </row>
    <row r="1911" spans="10:15">
      <c r="J1911" s="7"/>
      <c r="K1911" s="7"/>
      <c r="L1911" s="7"/>
      <c r="M1911" s="7"/>
      <c r="N1911" s="7"/>
      <c r="O1911" s="7"/>
    </row>
    <row r="1912" spans="10:15">
      <c r="J1912" s="7"/>
      <c r="K1912" s="7"/>
      <c r="L1912" s="7"/>
      <c r="M1912" s="7"/>
      <c r="N1912" s="7"/>
      <c r="O1912" s="7"/>
    </row>
    <row r="1913" spans="10:15">
      <c r="J1913" s="7"/>
      <c r="K1913" s="7"/>
      <c r="L1913" s="7"/>
      <c r="M1913" s="7"/>
      <c r="N1913" s="7"/>
      <c r="O1913" s="7"/>
    </row>
    <row r="1914" spans="10:15">
      <c r="J1914" s="7"/>
      <c r="K1914" s="7"/>
      <c r="L1914" s="7"/>
      <c r="M1914" s="7"/>
      <c r="N1914" s="7"/>
      <c r="O1914" s="7"/>
    </row>
    <row r="1915" spans="10:15">
      <c r="J1915" s="7"/>
      <c r="K1915" s="7"/>
      <c r="L1915" s="7"/>
      <c r="M1915" s="7"/>
      <c r="N1915" s="7"/>
      <c r="O1915" s="7"/>
    </row>
    <row r="1916" spans="10:15">
      <c r="J1916" s="7"/>
      <c r="K1916" s="7"/>
      <c r="L1916" s="7"/>
      <c r="M1916" s="7"/>
      <c r="N1916" s="7"/>
      <c r="O1916" s="7"/>
    </row>
    <row r="1917" spans="10:15">
      <c r="J1917" s="7"/>
      <c r="K1917" s="7"/>
      <c r="L1917" s="7"/>
      <c r="M1917" s="7"/>
      <c r="N1917" s="7"/>
      <c r="O1917" s="7"/>
    </row>
    <row r="1918" spans="10:15">
      <c r="J1918" s="7"/>
      <c r="K1918" s="7"/>
      <c r="L1918" s="7"/>
      <c r="M1918" s="7"/>
      <c r="N1918" s="7"/>
      <c r="O1918" s="7"/>
    </row>
    <row r="1919" spans="10:15">
      <c r="J1919" s="7"/>
      <c r="K1919" s="7"/>
      <c r="L1919" s="7"/>
      <c r="M1919" s="7"/>
      <c r="N1919" s="7"/>
      <c r="O1919" s="7"/>
    </row>
    <row r="1920" spans="10:15">
      <c r="J1920" s="7"/>
      <c r="K1920" s="7"/>
      <c r="L1920" s="7"/>
      <c r="M1920" s="7"/>
      <c r="N1920" s="7"/>
      <c r="O1920" s="7"/>
    </row>
    <row r="1921" spans="10:15">
      <c r="J1921" s="7"/>
      <c r="K1921" s="7"/>
      <c r="L1921" s="7"/>
      <c r="M1921" s="7"/>
      <c r="N1921" s="7"/>
      <c r="O1921" s="7"/>
    </row>
    <row r="1922" spans="10:15">
      <c r="J1922" s="7"/>
      <c r="K1922" s="7"/>
      <c r="L1922" s="7"/>
      <c r="M1922" s="7"/>
      <c r="N1922" s="7"/>
      <c r="O1922" s="7"/>
    </row>
    <row r="1923" spans="10:15">
      <c r="J1923" s="7"/>
      <c r="K1923" s="7"/>
      <c r="L1923" s="7"/>
      <c r="M1923" s="7"/>
      <c r="N1923" s="7"/>
      <c r="O1923" s="7"/>
    </row>
    <row r="1924" spans="10:15">
      <c r="J1924" s="7"/>
      <c r="K1924" s="7"/>
      <c r="L1924" s="7"/>
      <c r="M1924" s="7"/>
      <c r="N1924" s="7"/>
      <c r="O1924" s="7"/>
    </row>
    <row r="1925" spans="10:15">
      <c r="J1925" s="7"/>
      <c r="K1925" s="7"/>
      <c r="L1925" s="7"/>
      <c r="M1925" s="7"/>
      <c r="N1925" s="7"/>
      <c r="O1925" s="7"/>
    </row>
    <row r="1926" spans="10:15">
      <c r="J1926" s="7"/>
      <c r="K1926" s="7"/>
      <c r="L1926" s="7"/>
      <c r="M1926" s="7"/>
      <c r="N1926" s="7"/>
      <c r="O1926" s="7"/>
    </row>
    <row r="1927" spans="10:15">
      <c r="J1927" s="7"/>
      <c r="K1927" s="7"/>
      <c r="L1927" s="7"/>
      <c r="M1927" s="7"/>
      <c r="N1927" s="7"/>
      <c r="O1927" s="7"/>
    </row>
    <row r="1928" spans="10:15">
      <c r="J1928" s="7"/>
      <c r="K1928" s="7"/>
      <c r="L1928" s="7"/>
      <c r="M1928" s="7"/>
      <c r="N1928" s="7"/>
      <c r="O1928" s="7"/>
    </row>
    <row r="1929" spans="10:15">
      <c r="J1929" s="7"/>
      <c r="K1929" s="7"/>
      <c r="L1929" s="7"/>
      <c r="M1929" s="7"/>
      <c r="N1929" s="7"/>
      <c r="O1929" s="7"/>
    </row>
    <row r="1930" spans="10:15">
      <c r="J1930" s="7"/>
      <c r="K1930" s="7"/>
      <c r="L1930" s="7"/>
      <c r="M1930" s="7"/>
      <c r="N1930" s="7"/>
      <c r="O1930" s="7"/>
    </row>
    <row r="1931" spans="10:15">
      <c r="J1931" s="7"/>
      <c r="K1931" s="7"/>
      <c r="L1931" s="7"/>
      <c r="M1931" s="7"/>
      <c r="N1931" s="7"/>
      <c r="O1931" s="7"/>
    </row>
    <row r="1932" spans="10:15">
      <c r="J1932" s="7"/>
      <c r="K1932" s="7"/>
      <c r="L1932" s="7"/>
      <c r="M1932" s="7"/>
      <c r="N1932" s="7"/>
      <c r="O1932" s="7"/>
    </row>
    <row r="1933" spans="10:15">
      <c r="J1933" s="7"/>
      <c r="K1933" s="7"/>
      <c r="L1933" s="7"/>
      <c r="M1933" s="7"/>
      <c r="N1933" s="7"/>
      <c r="O1933" s="7"/>
    </row>
    <row r="1934" spans="10:15">
      <c r="J1934" s="7"/>
      <c r="K1934" s="7"/>
      <c r="L1934" s="7"/>
      <c r="M1934" s="7"/>
      <c r="N1934" s="7"/>
      <c r="O1934" s="7"/>
    </row>
    <row r="1935" spans="10:15">
      <c r="J1935" s="7"/>
      <c r="K1935" s="7"/>
      <c r="L1935" s="7"/>
      <c r="M1935" s="7"/>
      <c r="N1935" s="7"/>
      <c r="O1935" s="7"/>
    </row>
    <row r="1936" spans="10:15">
      <c r="J1936" s="7"/>
      <c r="K1936" s="7"/>
      <c r="L1936" s="7"/>
      <c r="M1936" s="7"/>
      <c r="N1936" s="7"/>
      <c r="O1936" s="7"/>
    </row>
    <row r="1937" spans="10:15">
      <c r="J1937" s="7"/>
      <c r="K1937" s="7"/>
      <c r="L1937" s="7"/>
      <c r="M1937" s="7"/>
      <c r="N1937" s="7"/>
      <c r="O1937" s="7"/>
    </row>
    <row r="1938" spans="10:15">
      <c r="J1938" s="7"/>
      <c r="K1938" s="7"/>
      <c r="L1938" s="7"/>
      <c r="M1938" s="7"/>
      <c r="N1938" s="7"/>
      <c r="O1938" s="7"/>
    </row>
    <row r="1939" spans="10:15">
      <c r="J1939" s="7"/>
      <c r="K1939" s="7"/>
      <c r="L1939" s="7"/>
      <c r="M1939" s="7"/>
      <c r="N1939" s="7"/>
      <c r="O1939" s="7"/>
    </row>
    <row r="1940" spans="10:15">
      <c r="J1940" s="7"/>
      <c r="K1940" s="7"/>
      <c r="L1940" s="7"/>
      <c r="M1940" s="7"/>
      <c r="N1940" s="7"/>
      <c r="O1940" s="7"/>
    </row>
    <row r="1941" spans="10:15">
      <c r="J1941" s="7"/>
      <c r="K1941" s="7"/>
      <c r="L1941" s="7"/>
      <c r="M1941" s="7"/>
      <c r="N1941" s="7"/>
      <c r="O1941" s="7"/>
    </row>
    <row r="1942" spans="10:15">
      <c r="J1942" s="7"/>
      <c r="K1942" s="7"/>
      <c r="L1942" s="7"/>
      <c r="M1942" s="7"/>
      <c r="N1942" s="7"/>
      <c r="O1942" s="7"/>
    </row>
    <row r="1943" spans="10:15">
      <c r="J1943" s="7"/>
      <c r="K1943" s="7"/>
      <c r="L1943" s="7"/>
      <c r="M1943" s="7"/>
      <c r="N1943" s="7"/>
      <c r="O1943" s="7"/>
    </row>
    <row r="1944" spans="10:15">
      <c r="J1944" s="7"/>
      <c r="K1944" s="7"/>
      <c r="L1944" s="7"/>
      <c r="M1944" s="7"/>
      <c r="N1944" s="7"/>
      <c r="O1944" s="7"/>
    </row>
    <row r="1945" spans="10:15">
      <c r="J1945" s="7"/>
      <c r="K1945" s="7"/>
      <c r="L1945" s="7"/>
      <c r="M1945" s="7"/>
      <c r="N1945" s="7"/>
      <c r="O1945" s="7"/>
    </row>
    <row r="1946" spans="10:15">
      <c r="J1946" s="7"/>
      <c r="K1946" s="7"/>
      <c r="L1946" s="7"/>
      <c r="M1946" s="7"/>
      <c r="N1946" s="7"/>
      <c r="O1946" s="7"/>
    </row>
    <row r="1947" spans="10:15">
      <c r="J1947" s="7"/>
      <c r="K1947" s="7"/>
      <c r="L1947" s="7"/>
      <c r="M1947" s="7"/>
      <c r="N1947" s="7"/>
      <c r="O1947" s="7"/>
    </row>
    <row r="1948" spans="10:15">
      <c r="J1948" s="7"/>
      <c r="K1948" s="7"/>
      <c r="L1948" s="7"/>
      <c r="M1948" s="7"/>
      <c r="N1948" s="7"/>
      <c r="O1948" s="7"/>
    </row>
    <row r="1949" spans="10:15">
      <c r="J1949" s="7"/>
      <c r="K1949" s="7"/>
      <c r="L1949" s="7"/>
      <c r="M1949" s="7"/>
      <c r="N1949" s="7"/>
      <c r="O1949" s="7"/>
    </row>
    <row r="1950" spans="10:15">
      <c r="J1950" s="7"/>
      <c r="K1950" s="7"/>
      <c r="L1950" s="7"/>
      <c r="M1950" s="7"/>
      <c r="N1950" s="7"/>
      <c r="O1950" s="7"/>
    </row>
    <row r="1951" spans="10:15">
      <c r="J1951" s="7"/>
      <c r="K1951" s="7"/>
      <c r="L1951" s="7"/>
      <c r="M1951" s="7"/>
      <c r="N1951" s="7"/>
      <c r="O1951" s="7"/>
    </row>
    <row r="1952" spans="10:15">
      <c r="J1952" s="7"/>
      <c r="K1952" s="7"/>
      <c r="L1952" s="7"/>
      <c r="M1952" s="7"/>
      <c r="N1952" s="7"/>
      <c r="O1952" s="7"/>
    </row>
    <row r="1953" spans="10:15">
      <c r="J1953" s="7"/>
      <c r="K1953" s="7"/>
      <c r="L1953" s="7"/>
      <c r="M1953" s="7"/>
      <c r="N1953" s="7"/>
      <c r="O1953" s="7"/>
    </row>
    <row r="1954" spans="10:15">
      <c r="J1954" s="7"/>
      <c r="K1954" s="7"/>
      <c r="L1954" s="7"/>
      <c r="M1954" s="7"/>
      <c r="N1954" s="7"/>
      <c r="O1954" s="7"/>
    </row>
    <row r="1955" spans="10:15">
      <c r="J1955" s="7"/>
      <c r="K1955" s="7"/>
      <c r="L1955" s="7"/>
      <c r="M1955" s="7"/>
      <c r="N1955" s="7"/>
      <c r="O1955" s="7"/>
    </row>
    <row r="1956" spans="10:15">
      <c r="J1956" s="7"/>
      <c r="K1956" s="7"/>
      <c r="L1956" s="7"/>
      <c r="M1956" s="7"/>
      <c r="N1956" s="7"/>
      <c r="O1956" s="7"/>
    </row>
    <row r="1957" spans="10:15">
      <c r="J1957" s="7"/>
      <c r="K1957" s="7"/>
      <c r="L1957" s="7"/>
      <c r="M1957" s="7"/>
      <c r="N1957" s="7"/>
      <c r="O1957" s="7"/>
    </row>
    <row r="1958" spans="10:15">
      <c r="J1958" s="7"/>
      <c r="K1958" s="7"/>
      <c r="L1958" s="7"/>
      <c r="M1958" s="7"/>
      <c r="N1958" s="7"/>
      <c r="O1958" s="7"/>
    </row>
    <row r="1959" spans="10:15">
      <c r="J1959" s="7"/>
      <c r="K1959" s="7"/>
      <c r="L1959" s="7"/>
      <c r="M1959" s="7"/>
      <c r="N1959" s="7"/>
      <c r="O1959" s="7"/>
    </row>
    <row r="1960" spans="10:15">
      <c r="J1960" s="7"/>
      <c r="K1960" s="7"/>
      <c r="L1960" s="7"/>
      <c r="M1960" s="7"/>
      <c r="N1960" s="7"/>
      <c r="O1960" s="7"/>
    </row>
    <row r="1961" spans="10:15">
      <c r="J1961" s="7"/>
      <c r="K1961" s="7"/>
      <c r="L1961" s="7"/>
      <c r="M1961" s="7"/>
      <c r="N1961" s="7"/>
      <c r="O1961" s="7"/>
    </row>
    <row r="1962" spans="10:15">
      <c r="J1962" s="7"/>
      <c r="K1962" s="7"/>
      <c r="L1962" s="7"/>
      <c r="M1962" s="7"/>
      <c r="N1962" s="7"/>
      <c r="O1962" s="7"/>
    </row>
    <row r="1963" spans="10:15">
      <c r="J1963" s="7"/>
      <c r="K1963" s="7"/>
      <c r="L1963" s="7"/>
      <c r="M1963" s="7"/>
      <c r="N1963" s="7"/>
      <c r="O1963" s="7"/>
    </row>
    <row r="1964" spans="10:15">
      <c r="J1964" s="7"/>
      <c r="K1964" s="7"/>
      <c r="L1964" s="7"/>
      <c r="M1964" s="7"/>
      <c r="N1964" s="7"/>
      <c r="O1964" s="7"/>
    </row>
    <row r="1965" spans="10:15">
      <c r="J1965" s="7"/>
      <c r="K1965" s="7"/>
      <c r="L1965" s="7"/>
      <c r="M1965" s="7"/>
      <c r="N1965" s="7"/>
      <c r="O1965" s="7"/>
    </row>
    <row r="1966" spans="10:15">
      <c r="J1966" s="7"/>
      <c r="K1966" s="7"/>
      <c r="L1966" s="7"/>
      <c r="M1966" s="7"/>
      <c r="N1966" s="7"/>
      <c r="O1966" s="7"/>
    </row>
    <row r="1967" spans="10:15">
      <c r="J1967" s="7"/>
      <c r="K1967" s="7"/>
      <c r="L1967" s="7"/>
      <c r="M1967" s="7"/>
      <c r="N1967" s="7"/>
      <c r="O1967" s="7"/>
    </row>
    <row r="1968" spans="10:15">
      <c r="J1968" s="7"/>
      <c r="K1968" s="7"/>
      <c r="L1968" s="7"/>
      <c r="M1968" s="7"/>
      <c r="N1968" s="7"/>
      <c r="O1968" s="7"/>
    </row>
    <row r="1969" spans="10:15">
      <c r="J1969" s="7"/>
      <c r="K1969" s="7"/>
      <c r="L1969" s="7"/>
      <c r="M1969" s="7"/>
      <c r="N1969" s="7"/>
      <c r="O1969" s="7"/>
    </row>
    <row r="1970" spans="10:15">
      <c r="J1970" s="7"/>
      <c r="K1970" s="7"/>
      <c r="L1970" s="7"/>
      <c r="M1970" s="7"/>
      <c r="N1970" s="7"/>
      <c r="O1970" s="7"/>
    </row>
    <row r="1971" spans="10:15">
      <c r="J1971" s="7"/>
      <c r="K1971" s="7"/>
      <c r="L1971" s="7"/>
      <c r="M1971" s="7"/>
      <c r="N1971" s="7"/>
      <c r="O1971" s="7"/>
    </row>
    <row r="1972" spans="10:15">
      <c r="J1972" s="7"/>
      <c r="K1972" s="7"/>
      <c r="L1972" s="7"/>
      <c r="M1972" s="7"/>
      <c r="N1972" s="7"/>
      <c r="O1972" s="7"/>
    </row>
    <row r="1973" spans="10:15">
      <c r="J1973" s="7"/>
      <c r="K1973" s="7"/>
      <c r="L1973" s="7"/>
      <c r="M1973" s="7"/>
      <c r="N1973" s="7"/>
      <c r="O1973" s="7"/>
    </row>
    <row r="1974" spans="10:15">
      <c r="J1974" s="7"/>
      <c r="K1974" s="7"/>
      <c r="L1974" s="7"/>
      <c r="M1974" s="7"/>
      <c r="N1974" s="7"/>
      <c r="O1974" s="7"/>
    </row>
    <row r="1975" spans="10:15">
      <c r="J1975" s="7"/>
      <c r="K1975" s="7"/>
      <c r="L1975" s="7"/>
      <c r="M1975" s="7"/>
      <c r="N1975" s="7"/>
      <c r="O1975" s="7"/>
    </row>
    <row r="1976" spans="10:15">
      <c r="J1976" s="7"/>
      <c r="K1976" s="7"/>
      <c r="L1976" s="7"/>
      <c r="M1976" s="7"/>
      <c r="N1976" s="7"/>
      <c r="O1976" s="7"/>
    </row>
    <row r="1977" spans="10:15">
      <c r="J1977" s="7"/>
      <c r="K1977" s="7"/>
      <c r="L1977" s="7"/>
      <c r="M1977" s="7"/>
      <c r="N1977" s="7"/>
      <c r="O1977" s="7"/>
    </row>
    <row r="1978" spans="10:15">
      <c r="J1978" s="7"/>
      <c r="K1978" s="7"/>
      <c r="L1978" s="7"/>
      <c r="M1978" s="7"/>
      <c r="N1978" s="7"/>
      <c r="O1978" s="7"/>
    </row>
    <row r="1979" spans="10:15">
      <c r="J1979" s="7"/>
      <c r="K1979" s="7"/>
      <c r="L1979" s="7"/>
      <c r="M1979" s="7"/>
      <c r="N1979" s="7"/>
      <c r="O1979" s="7"/>
    </row>
    <row r="1980" spans="10:15">
      <c r="J1980" s="7"/>
      <c r="K1980" s="7"/>
      <c r="L1980" s="7"/>
      <c r="M1980" s="7"/>
      <c r="N1980" s="7"/>
      <c r="O1980" s="7"/>
    </row>
    <row r="1981" spans="10:15">
      <c r="J1981" s="7"/>
      <c r="K1981" s="7"/>
      <c r="L1981" s="7"/>
      <c r="M1981" s="7"/>
      <c r="N1981" s="7"/>
      <c r="O1981" s="7"/>
    </row>
    <row r="1982" spans="10:15">
      <c r="J1982" s="7"/>
      <c r="K1982" s="7"/>
      <c r="L1982" s="7"/>
      <c r="M1982" s="7"/>
      <c r="N1982" s="7"/>
      <c r="O1982" s="7"/>
    </row>
    <row r="1983" spans="10:15">
      <c r="J1983" s="7"/>
      <c r="K1983" s="7"/>
      <c r="L1983" s="7"/>
      <c r="M1983" s="7"/>
      <c r="N1983" s="7"/>
      <c r="O1983" s="7"/>
    </row>
    <row r="1984" spans="10:15">
      <c r="J1984" s="7"/>
      <c r="K1984" s="7"/>
      <c r="L1984" s="7"/>
      <c r="M1984" s="7"/>
      <c r="N1984" s="7"/>
      <c r="O1984" s="7"/>
    </row>
    <row r="1985" spans="10:15">
      <c r="J1985" s="7"/>
      <c r="K1985" s="7"/>
      <c r="L1985" s="7"/>
      <c r="M1985" s="7"/>
      <c r="N1985" s="7"/>
      <c r="O1985" s="7"/>
    </row>
    <row r="1986" spans="10:15">
      <c r="J1986" s="7"/>
      <c r="K1986" s="7"/>
      <c r="L1986" s="7"/>
      <c r="M1986" s="7"/>
      <c r="N1986" s="7"/>
      <c r="O1986" s="7"/>
    </row>
    <row r="1987" spans="10:15">
      <c r="J1987" s="7"/>
      <c r="K1987" s="7"/>
      <c r="L1987" s="7"/>
      <c r="M1987" s="7"/>
      <c r="N1987" s="7"/>
      <c r="O1987" s="7"/>
    </row>
    <row r="1988" spans="10:15">
      <c r="J1988" s="7"/>
      <c r="K1988" s="7"/>
      <c r="L1988" s="7"/>
      <c r="M1988" s="7"/>
      <c r="N1988" s="7"/>
      <c r="O1988" s="7"/>
    </row>
    <row r="1989" spans="10:15">
      <c r="J1989" s="7"/>
      <c r="K1989" s="7"/>
      <c r="L1989" s="7"/>
      <c r="M1989" s="7"/>
      <c r="N1989" s="7"/>
      <c r="O1989" s="7"/>
    </row>
    <row r="1990" spans="10:15">
      <c r="J1990" s="7"/>
      <c r="K1990" s="7"/>
      <c r="L1990" s="7"/>
      <c r="M1990" s="7"/>
      <c r="N1990" s="7"/>
      <c r="O1990" s="7"/>
    </row>
    <row r="1991" spans="10:15">
      <c r="J1991" s="7"/>
      <c r="K1991" s="7"/>
      <c r="L1991" s="7"/>
      <c r="M1991" s="7"/>
      <c r="N1991" s="7"/>
      <c r="O1991" s="7"/>
    </row>
    <row r="1992" spans="10:15">
      <c r="J1992" s="7"/>
      <c r="K1992" s="7"/>
      <c r="L1992" s="7"/>
      <c r="M1992" s="7"/>
      <c r="N1992" s="7"/>
      <c r="O1992" s="7"/>
    </row>
    <row r="1993" spans="10:15">
      <c r="J1993" s="7"/>
      <c r="K1993" s="7"/>
      <c r="L1993" s="7"/>
      <c r="M1993" s="7"/>
      <c r="N1993" s="7"/>
      <c r="O1993" s="7"/>
    </row>
    <row r="1994" spans="10:15">
      <c r="J1994" s="7"/>
      <c r="K1994" s="7"/>
      <c r="L1994" s="7"/>
      <c r="M1994" s="7"/>
      <c r="N1994" s="7"/>
      <c r="O1994" s="7"/>
    </row>
    <row r="1995" spans="10:15">
      <c r="J1995" s="7"/>
      <c r="K1995" s="7"/>
      <c r="L1995" s="7"/>
      <c r="M1995" s="7"/>
      <c r="N1995" s="7"/>
      <c r="O1995" s="7"/>
    </row>
    <row r="1996" spans="10:15">
      <c r="J1996" s="7"/>
      <c r="K1996" s="7"/>
      <c r="L1996" s="7"/>
      <c r="M1996" s="7"/>
      <c r="N1996" s="7"/>
      <c r="O1996" s="7"/>
    </row>
    <row r="1997" spans="10:15">
      <c r="J1997" s="7"/>
      <c r="K1997" s="7"/>
      <c r="L1997" s="7"/>
      <c r="M1997" s="7"/>
      <c r="N1997" s="7"/>
      <c r="O1997" s="7"/>
    </row>
    <row r="1998" spans="10:15">
      <c r="J1998" s="7"/>
      <c r="K1998" s="7"/>
      <c r="L1998" s="7"/>
      <c r="M1998" s="7"/>
      <c r="N1998" s="7"/>
      <c r="O1998" s="7"/>
    </row>
    <row r="1999" spans="10:15">
      <c r="J1999" s="7"/>
      <c r="K1999" s="7"/>
      <c r="L1999" s="7"/>
      <c r="M1999" s="7"/>
      <c r="N1999" s="7"/>
      <c r="O1999" s="7"/>
    </row>
    <row r="2000" spans="10:15">
      <c r="J2000" s="7"/>
      <c r="K2000" s="7"/>
      <c r="L2000" s="7"/>
      <c r="M2000" s="7"/>
      <c r="N2000" s="7"/>
      <c r="O2000" s="7"/>
    </row>
    <row r="2001" spans="10:15">
      <c r="J2001" s="7"/>
      <c r="K2001" s="7"/>
      <c r="L2001" s="7"/>
      <c r="M2001" s="7"/>
      <c r="N2001" s="7"/>
      <c r="O2001" s="7"/>
    </row>
    <row r="2002" spans="10:15">
      <c r="J2002" s="7"/>
      <c r="K2002" s="7"/>
      <c r="L2002" s="7"/>
      <c r="M2002" s="7"/>
      <c r="N2002" s="7"/>
      <c r="O2002" s="7"/>
    </row>
    <row r="2003" spans="10:15">
      <c r="J2003" s="7"/>
      <c r="K2003" s="7"/>
      <c r="L2003" s="7"/>
      <c r="M2003" s="7"/>
      <c r="N2003" s="7"/>
      <c r="O2003" s="7"/>
    </row>
    <row r="2004" spans="10:15">
      <c r="J2004" s="7"/>
      <c r="K2004" s="7"/>
      <c r="L2004" s="7"/>
      <c r="M2004" s="7"/>
      <c r="N2004" s="7"/>
      <c r="O2004" s="7"/>
    </row>
    <row r="2005" spans="10:15">
      <c r="J2005" s="7"/>
      <c r="K2005" s="7"/>
      <c r="L2005" s="7"/>
      <c r="M2005" s="7"/>
      <c r="N2005" s="7"/>
      <c r="O2005" s="7"/>
    </row>
    <row r="2006" spans="10:15">
      <c r="J2006" s="7"/>
      <c r="K2006" s="7"/>
      <c r="L2006" s="7"/>
      <c r="M2006" s="7"/>
      <c r="N2006" s="7"/>
      <c r="O2006" s="7"/>
    </row>
    <row r="2007" spans="10:15">
      <c r="J2007" s="7"/>
      <c r="K2007" s="7"/>
      <c r="L2007" s="7"/>
      <c r="M2007" s="7"/>
      <c r="N2007" s="7"/>
      <c r="O2007" s="7"/>
    </row>
    <row r="2008" spans="10:15">
      <c r="J2008" s="7"/>
      <c r="K2008" s="7"/>
      <c r="L2008" s="7"/>
      <c r="M2008" s="7"/>
      <c r="N2008" s="7"/>
      <c r="O2008" s="7"/>
    </row>
    <row r="2009" spans="10:15">
      <c r="J2009" s="7"/>
      <c r="K2009" s="7"/>
      <c r="L2009" s="7"/>
      <c r="M2009" s="7"/>
      <c r="N2009" s="7"/>
      <c r="O2009" s="7"/>
    </row>
    <row r="2010" spans="10:15">
      <c r="J2010" s="7"/>
      <c r="K2010" s="7"/>
      <c r="L2010" s="7"/>
      <c r="M2010" s="7"/>
      <c r="N2010" s="7"/>
      <c r="O2010" s="7"/>
    </row>
    <row r="2011" spans="10:15">
      <c r="J2011" s="7"/>
      <c r="K2011" s="7"/>
      <c r="L2011" s="7"/>
      <c r="M2011" s="7"/>
      <c r="N2011" s="7"/>
      <c r="O2011" s="7"/>
    </row>
    <row r="2012" spans="10:15">
      <c r="J2012" s="7"/>
      <c r="K2012" s="7"/>
      <c r="L2012" s="7"/>
      <c r="M2012" s="7"/>
      <c r="N2012" s="7"/>
      <c r="O2012" s="7"/>
    </row>
    <row r="2013" spans="10:15">
      <c r="J2013" s="7"/>
      <c r="K2013" s="7"/>
      <c r="L2013" s="7"/>
      <c r="M2013" s="7"/>
      <c r="N2013" s="7"/>
      <c r="O2013" s="7"/>
    </row>
    <row r="2014" spans="10:15">
      <c r="J2014" s="7"/>
      <c r="K2014" s="7"/>
      <c r="L2014" s="7"/>
      <c r="M2014" s="7"/>
      <c r="N2014" s="7"/>
      <c r="O2014" s="7"/>
    </row>
    <row r="2015" spans="10:15">
      <c r="J2015" s="7"/>
      <c r="K2015" s="7"/>
      <c r="L2015" s="7"/>
      <c r="M2015" s="7"/>
      <c r="N2015" s="7"/>
      <c r="O2015" s="7"/>
    </row>
    <row r="2016" spans="10:15">
      <c r="J2016" s="7"/>
      <c r="K2016" s="7"/>
      <c r="L2016" s="7"/>
      <c r="M2016" s="7"/>
      <c r="N2016" s="7"/>
      <c r="O2016" s="7"/>
    </row>
    <row r="2017" spans="10:15">
      <c r="J2017" s="7"/>
      <c r="K2017" s="7"/>
      <c r="L2017" s="7"/>
      <c r="M2017" s="7"/>
      <c r="N2017" s="7"/>
      <c r="O2017" s="7"/>
    </row>
    <row r="2018" spans="10:15">
      <c r="J2018" s="7"/>
      <c r="K2018" s="7"/>
      <c r="L2018" s="7"/>
      <c r="M2018" s="7"/>
      <c r="N2018" s="7"/>
      <c r="O2018" s="7"/>
    </row>
    <row r="2019" spans="10:15">
      <c r="J2019" s="7"/>
      <c r="K2019" s="7"/>
      <c r="L2019" s="7"/>
      <c r="M2019" s="7"/>
      <c r="N2019" s="7"/>
      <c r="O2019" s="7"/>
    </row>
    <row r="2020" spans="10:15">
      <c r="J2020" s="7"/>
      <c r="K2020" s="7"/>
      <c r="L2020" s="7"/>
      <c r="M2020" s="7"/>
      <c r="N2020" s="7"/>
      <c r="O2020" s="7"/>
    </row>
    <row r="2021" spans="10:15">
      <c r="J2021" s="7"/>
      <c r="K2021" s="7"/>
      <c r="L2021" s="7"/>
      <c r="M2021" s="7"/>
      <c r="N2021" s="7"/>
      <c r="O2021" s="7"/>
    </row>
    <row r="2022" spans="10:15">
      <c r="J2022" s="7"/>
      <c r="K2022" s="7"/>
      <c r="L2022" s="7"/>
      <c r="M2022" s="7"/>
      <c r="N2022" s="7"/>
      <c r="O2022" s="7"/>
    </row>
    <row r="2023" spans="10:15">
      <c r="J2023" s="7"/>
      <c r="K2023" s="7"/>
      <c r="L2023" s="7"/>
      <c r="M2023" s="7"/>
      <c r="N2023" s="7"/>
      <c r="O2023" s="7"/>
    </row>
    <row r="2024" spans="10:15">
      <c r="J2024" s="7"/>
      <c r="K2024" s="7"/>
      <c r="L2024" s="7"/>
      <c r="M2024" s="7"/>
      <c r="N2024" s="7"/>
      <c r="O2024" s="7"/>
    </row>
    <row r="2025" spans="10:15">
      <c r="J2025" s="7"/>
      <c r="K2025" s="7"/>
      <c r="L2025" s="7"/>
      <c r="M2025" s="7"/>
      <c r="N2025" s="7"/>
      <c r="O2025" s="7"/>
    </row>
    <row r="2026" spans="10:15">
      <c r="J2026" s="7"/>
      <c r="K2026" s="7"/>
      <c r="L2026" s="7"/>
      <c r="M2026" s="7"/>
      <c r="N2026" s="7"/>
      <c r="O2026" s="7"/>
    </row>
    <row r="2027" spans="10:15">
      <c r="J2027" s="7"/>
      <c r="K2027" s="7"/>
      <c r="L2027" s="7"/>
      <c r="M2027" s="7"/>
      <c r="N2027" s="7"/>
      <c r="O2027" s="7"/>
    </row>
    <row r="2028" spans="10:15">
      <c r="J2028" s="7"/>
      <c r="K2028" s="7"/>
      <c r="L2028" s="7"/>
      <c r="M2028" s="7"/>
      <c r="N2028" s="7"/>
      <c r="O2028" s="7"/>
    </row>
    <row r="2029" spans="10:15">
      <c r="J2029" s="7"/>
      <c r="K2029" s="7"/>
      <c r="L2029" s="7"/>
      <c r="M2029" s="7"/>
      <c r="N2029" s="7"/>
      <c r="O2029" s="7"/>
    </row>
    <row r="2030" spans="10:15">
      <c r="J2030" s="7"/>
      <c r="K2030" s="7"/>
      <c r="L2030" s="7"/>
      <c r="M2030" s="7"/>
      <c r="N2030" s="7"/>
      <c r="O2030" s="7"/>
    </row>
    <row r="2031" spans="10:15">
      <c r="J2031" s="7"/>
      <c r="K2031" s="7"/>
      <c r="L2031" s="7"/>
      <c r="M2031" s="7"/>
      <c r="N2031" s="7"/>
      <c r="O2031" s="7"/>
    </row>
    <row r="2032" spans="10:15">
      <c r="J2032" s="7"/>
      <c r="K2032" s="7"/>
      <c r="L2032" s="7"/>
      <c r="M2032" s="7"/>
      <c r="N2032" s="7"/>
      <c r="O2032" s="7"/>
    </row>
    <row r="2033" spans="10:15">
      <c r="J2033" s="7"/>
      <c r="K2033" s="7"/>
      <c r="L2033" s="7"/>
      <c r="M2033" s="7"/>
      <c r="N2033" s="7"/>
      <c r="O2033" s="7"/>
    </row>
    <row r="2034" spans="10:15">
      <c r="J2034" s="7"/>
      <c r="K2034" s="7"/>
      <c r="L2034" s="7"/>
      <c r="M2034" s="7"/>
      <c r="N2034" s="7"/>
      <c r="O2034" s="7"/>
    </row>
    <row r="2035" spans="10:15">
      <c r="J2035" s="7"/>
      <c r="K2035" s="7"/>
      <c r="L2035" s="7"/>
      <c r="M2035" s="7"/>
      <c r="N2035" s="7"/>
      <c r="O2035" s="7"/>
    </row>
    <row r="2036" spans="10:15">
      <c r="J2036" s="7"/>
      <c r="K2036" s="7"/>
      <c r="L2036" s="7"/>
      <c r="M2036" s="7"/>
      <c r="N2036" s="7"/>
      <c r="O2036" s="7"/>
    </row>
    <row r="2037" spans="10:15">
      <c r="J2037" s="7"/>
      <c r="K2037" s="7"/>
      <c r="L2037" s="7"/>
      <c r="M2037" s="7"/>
      <c r="N2037" s="7"/>
      <c r="O2037" s="7"/>
    </row>
    <row r="2038" spans="10:15">
      <c r="J2038" s="7"/>
      <c r="K2038" s="7"/>
      <c r="L2038" s="7"/>
      <c r="M2038" s="7"/>
      <c r="N2038" s="7"/>
      <c r="O2038" s="7"/>
    </row>
    <row r="2039" spans="10:15">
      <c r="J2039" s="7"/>
      <c r="K2039" s="7"/>
      <c r="L2039" s="7"/>
      <c r="M2039" s="7"/>
      <c r="N2039" s="7"/>
      <c r="O2039" s="7"/>
    </row>
    <row r="2040" spans="10:15">
      <c r="J2040" s="7"/>
      <c r="K2040" s="7"/>
      <c r="L2040" s="7"/>
      <c r="M2040" s="7"/>
      <c r="N2040" s="7"/>
      <c r="O2040" s="7"/>
    </row>
    <row r="2041" spans="10:15">
      <c r="J2041" s="7"/>
      <c r="K2041" s="7"/>
      <c r="L2041" s="7"/>
      <c r="M2041" s="7"/>
      <c r="N2041" s="7"/>
      <c r="O2041" s="7"/>
    </row>
    <row r="2042" spans="10:15">
      <c r="J2042" s="7"/>
      <c r="K2042" s="7"/>
      <c r="L2042" s="7"/>
      <c r="M2042" s="7"/>
      <c r="N2042" s="7"/>
      <c r="O2042" s="7"/>
    </row>
    <row r="2043" spans="10:15">
      <c r="J2043" s="7"/>
      <c r="K2043" s="7"/>
      <c r="L2043" s="7"/>
      <c r="M2043" s="7"/>
      <c r="N2043" s="7"/>
      <c r="O2043" s="7"/>
    </row>
    <row r="2044" spans="10:15">
      <c r="J2044" s="7"/>
      <c r="K2044" s="7"/>
      <c r="L2044" s="7"/>
      <c r="M2044" s="7"/>
      <c r="N2044" s="7"/>
      <c r="O2044" s="7"/>
    </row>
    <row r="2045" spans="10:15">
      <c r="J2045" s="7"/>
      <c r="K2045" s="7"/>
      <c r="L2045" s="7"/>
      <c r="M2045" s="7"/>
      <c r="N2045" s="7"/>
      <c r="O2045" s="7"/>
    </row>
    <row r="2046" spans="10:15">
      <c r="J2046" s="7"/>
      <c r="K2046" s="7"/>
      <c r="L2046" s="7"/>
      <c r="M2046" s="7"/>
      <c r="N2046" s="7"/>
      <c r="O2046" s="7"/>
    </row>
    <row r="2047" spans="10:15">
      <c r="J2047" s="7"/>
      <c r="K2047" s="7"/>
      <c r="L2047" s="7"/>
      <c r="M2047" s="7"/>
      <c r="N2047" s="7"/>
      <c r="O2047" s="7"/>
    </row>
    <row r="2048" spans="10:15">
      <c r="J2048" s="7"/>
      <c r="K2048" s="7"/>
      <c r="L2048" s="7"/>
      <c r="M2048" s="7"/>
      <c r="N2048" s="7"/>
      <c r="O2048" s="7"/>
    </row>
    <row r="2049" spans="10:15">
      <c r="J2049" s="7"/>
      <c r="K2049" s="7"/>
      <c r="L2049" s="7"/>
      <c r="M2049" s="7"/>
      <c r="N2049" s="7"/>
      <c r="O2049" s="7"/>
    </row>
    <row r="2050" spans="10:15">
      <c r="J2050" s="7"/>
      <c r="K2050" s="7"/>
      <c r="L2050" s="7"/>
      <c r="M2050" s="7"/>
      <c r="N2050" s="7"/>
      <c r="O2050" s="7"/>
    </row>
    <row r="2051" spans="10:15">
      <c r="J2051" s="7"/>
      <c r="K2051" s="7"/>
      <c r="L2051" s="7"/>
      <c r="M2051" s="7"/>
      <c r="N2051" s="7"/>
      <c r="O2051" s="7"/>
    </row>
    <row r="2052" spans="10:15">
      <c r="J2052" s="7"/>
      <c r="K2052" s="7"/>
      <c r="L2052" s="7"/>
      <c r="M2052" s="7"/>
      <c r="N2052" s="7"/>
      <c r="O2052" s="7"/>
    </row>
    <row r="2053" spans="10:15">
      <c r="J2053" s="7"/>
      <c r="K2053" s="7"/>
      <c r="L2053" s="7"/>
      <c r="M2053" s="7"/>
      <c r="N2053" s="7"/>
      <c r="O2053" s="7"/>
    </row>
    <row r="2054" spans="10:15">
      <c r="J2054" s="7"/>
      <c r="K2054" s="7"/>
      <c r="L2054" s="7"/>
      <c r="M2054" s="7"/>
      <c r="N2054" s="7"/>
      <c r="O2054" s="7"/>
    </row>
    <row r="2055" spans="10:15">
      <c r="J2055" s="7"/>
      <c r="K2055" s="7"/>
      <c r="L2055" s="7"/>
      <c r="M2055" s="7"/>
      <c r="N2055" s="7"/>
      <c r="O2055" s="7"/>
    </row>
    <row r="2056" spans="10:15">
      <c r="J2056" s="7"/>
      <c r="K2056" s="7"/>
      <c r="L2056" s="7"/>
      <c r="M2056" s="7"/>
      <c r="N2056" s="7"/>
      <c r="O2056" s="7"/>
    </row>
    <row r="2057" spans="10:15">
      <c r="J2057" s="7"/>
      <c r="K2057" s="7"/>
      <c r="L2057" s="7"/>
      <c r="M2057" s="7"/>
      <c r="N2057" s="7"/>
      <c r="O2057" s="7"/>
    </row>
    <row r="2058" spans="10:15">
      <c r="J2058" s="7"/>
      <c r="K2058" s="7"/>
      <c r="L2058" s="7"/>
      <c r="M2058" s="7"/>
      <c r="N2058" s="7"/>
      <c r="O2058" s="7"/>
    </row>
    <row r="2059" spans="10:15">
      <c r="J2059" s="7"/>
      <c r="K2059" s="7"/>
      <c r="L2059" s="7"/>
      <c r="M2059" s="7"/>
      <c r="N2059" s="7"/>
      <c r="O2059" s="7"/>
    </row>
    <row r="2060" spans="10:15">
      <c r="J2060" s="7"/>
      <c r="K2060" s="7"/>
      <c r="L2060" s="7"/>
      <c r="M2060" s="7"/>
      <c r="N2060" s="7"/>
      <c r="O2060" s="7"/>
    </row>
    <row r="2061" spans="10:15">
      <c r="J2061" s="7"/>
      <c r="K2061" s="7"/>
      <c r="L2061" s="7"/>
      <c r="M2061" s="7"/>
      <c r="N2061" s="7"/>
      <c r="O2061" s="7"/>
    </row>
    <row r="2062" spans="10:15">
      <c r="J2062" s="7"/>
      <c r="K2062" s="7"/>
      <c r="L2062" s="7"/>
      <c r="M2062" s="7"/>
      <c r="N2062" s="7"/>
      <c r="O2062" s="7"/>
    </row>
    <row r="2063" spans="10:15">
      <c r="J2063" s="7"/>
      <c r="K2063" s="7"/>
      <c r="L2063" s="7"/>
      <c r="M2063" s="7"/>
      <c r="N2063" s="7"/>
      <c r="O2063" s="7"/>
    </row>
    <row r="2064" spans="10:15">
      <c r="J2064" s="7"/>
      <c r="K2064" s="7"/>
      <c r="L2064" s="7"/>
      <c r="M2064" s="7"/>
      <c r="N2064" s="7"/>
      <c r="O2064" s="7"/>
    </row>
    <row r="2065" spans="10:15">
      <c r="J2065" s="7"/>
      <c r="K2065" s="7"/>
      <c r="L2065" s="7"/>
      <c r="M2065" s="7"/>
      <c r="N2065" s="7"/>
      <c r="O2065" s="7"/>
    </row>
    <row r="2066" spans="10:15">
      <c r="J2066" s="7"/>
      <c r="K2066" s="7"/>
      <c r="L2066" s="7"/>
      <c r="M2066" s="7"/>
      <c r="N2066" s="7"/>
      <c r="O2066" s="7"/>
    </row>
    <row r="2067" spans="10:15">
      <c r="J2067" s="7"/>
      <c r="K2067" s="7"/>
      <c r="L2067" s="7"/>
      <c r="M2067" s="7"/>
      <c r="N2067" s="7"/>
      <c r="O2067" s="7"/>
    </row>
    <row r="2068" spans="10:15">
      <c r="J2068" s="7"/>
      <c r="K2068" s="7"/>
      <c r="L2068" s="7"/>
      <c r="M2068" s="7"/>
      <c r="N2068" s="7"/>
      <c r="O2068" s="7"/>
    </row>
    <row r="2069" spans="10:15">
      <c r="J2069" s="7"/>
      <c r="K2069" s="7"/>
      <c r="L2069" s="7"/>
      <c r="M2069" s="7"/>
      <c r="N2069" s="7"/>
      <c r="O2069" s="7"/>
    </row>
    <row r="2070" spans="10:15">
      <c r="J2070" s="7"/>
      <c r="K2070" s="7"/>
      <c r="L2070" s="7"/>
      <c r="M2070" s="7"/>
      <c r="N2070" s="7"/>
      <c r="O2070" s="7"/>
    </row>
    <row r="2071" spans="10:15">
      <c r="J2071" s="7"/>
      <c r="K2071" s="7"/>
      <c r="L2071" s="7"/>
      <c r="M2071" s="7"/>
      <c r="N2071" s="7"/>
      <c r="O2071" s="7"/>
    </row>
    <row r="2072" spans="10:15">
      <c r="J2072" s="7"/>
      <c r="K2072" s="7"/>
      <c r="L2072" s="7"/>
      <c r="M2072" s="7"/>
      <c r="N2072" s="7"/>
      <c r="O2072" s="7"/>
    </row>
    <row r="2073" spans="10:15">
      <c r="J2073" s="7"/>
      <c r="K2073" s="7"/>
      <c r="L2073" s="7"/>
      <c r="M2073" s="7"/>
      <c r="N2073" s="7"/>
      <c r="O2073" s="7"/>
    </row>
    <row r="2074" spans="10:15">
      <c r="J2074" s="7"/>
      <c r="K2074" s="7"/>
      <c r="L2074" s="7"/>
      <c r="M2074" s="7"/>
      <c r="N2074" s="7"/>
      <c r="O2074" s="7"/>
    </row>
    <row r="2075" spans="10:15">
      <c r="J2075" s="7"/>
      <c r="K2075" s="7"/>
      <c r="L2075" s="7"/>
      <c r="M2075" s="7"/>
      <c r="N2075" s="7"/>
      <c r="O2075" s="7"/>
    </row>
    <row r="2076" spans="10:15">
      <c r="J2076" s="7"/>
      <c r="K2076" s="7"/>
      <c r="L2076" s="7"/>
      <c r="M2076" s="7"/>
      <c r="N2076" s="7"/>
      <c r="O2076" s="7"/>
    </row>
    <row r="2077" spans="10:15">
      <c r="J2077" s="7"/>
      <c r="K2077" s="7"/>
      <c r="L2077" s="7"/>
      <c r="M2077" s="7"/>
      <c r="N2077" s="7"/>
      <c r="O2077" s="7"/>
    </row>
    <row r="2078" spans="10:15">
      <c r="J2078" s="7"/>
      <c r="K2078" s="7"/>
      <c r="L2078" s="7"/>
      <c r="M2078" s="7"/>
      <c r="N2078" s="7"/>
      <c r="O2078" s="7"/>
    </row>
    <row r="2079" spans="10:15">
      <c r="J2079" s="7"/>
      <c r="K2079" s="7"/>
      <c r="L2079" s="7"/>
      <c r="M2079" s="7"/>
      <c r="N2079" s="7"/>
      <c r="O2079" s="7"/>
    </row>
    <row r="2080" spans="10:15">
      <c r="J2080" s="7"/>
      <c r="K2080" s="7"/>
      <c r="L2080" s="7"/>
      <c r="M2080" s="7"/>
      <c r="N2080" s="7"/>
      <c r="O2080" s="7"/>
    </row>
    <row r="2081" spans="10:15">
      <c r="J2081" s="7"/>
      <c r="K2081" s="7"/>
      <c r="L2081" s="7"/>
      <c r="M2081" s="7"/>
      <c r="N2081" s="7"/>
      <c r="O2081" s="7"/>
    </row>
    <row r="2082" spans="10:15">
      <c r="J2082" s="7"/>
      <c r="K2082" s="7"/>
      <c r="L2082" s="7"/>
      <c r="M2082" s="7"/>
      <c r="N2082" s="7"/>
      <c r="O2082" s="7"/>
    </row>
    <row r="2083" spans="10:15">
      <c r="J2083" s="7"/>
      <c r="K2083" s="7"/>
      <c r="L2083" s="7"/>
      <c r="M2083" s="7"/>
      <c r="N2083" s="7"/>
      <c r="O2083" s="7"/>
    </row>
    <row r="2084" spans="10:15">
      <c r="J2084" s="7"/>
      <c r="K2084" s="7"/>
      <c r="L2084" s="7"/>
      <c r="M2084" s="7"/>
      <c r="N2084" s="7"/>
      <c r="O2084" s="7"/>
    </row>
    <row r="2085" spans="10:15">
      <c r="J2085" s="7"/>
      <c r="K2085" s="7"/>
      <c r="L2085" s="7"/>
      <c r="M2085" s="7"/>
      <c r="N2085" s="7"/>
      <c r="O2085" s="7"/>
    </row>
    <row r="2086" spans="10:15">
      <c r="J2086" s="7"/>
      <c r="K2086" s="7"/>
      <c r="L2086" s="7"/>
      <c r="M2086" s="7"/>
      <c r="N2086" s="7"/>
      <c r="O2086" s="7"/>
    </row>
    <row r="2087" spans="10:15">
      <c r="J2087" s="7"/>
      <c r="K2087" s="7"/>
      <c r="L2087" s="7"/>
      <c r="M2087" s="7"/>
      <c r="N2087" s="7"/>
      <c r="O2087" s="7"/>
    </row>
    <row r="2088" spans="10:15">
      <c r="J2088" s="7"/>
      <c r="K2088" s="7"/>
      <c r="L2088" s="7"/>
      <c r="M2088" s="7"/>
      <c r="N2088" s="7"/>
      <c r="O2088" s="7"/>
    </row>
    <row r="2089" spans="10:15">
      <c r="J2089" s="7"/>
      <c r="K2089" s="7"/>
      <c r="L2089" s="7"/>
      <c r="M2089" s="7"/>
      <c r="N2089" s="7"/>
      <c r="O2089" s="7"/>
    </row>
    <row r="2090" spans="10:15">
      <c r="J2090" s="7"/>
      <c r="K2090" s="7"/>
      <c r="L2090" s="7"/>
      <c r="M2090" s="7"/>
      <c r="N2090" s="7"/>
      <c r="O2090" s="7"/>
    </row>
    <row r="2091" spans="10:15">
      <c r="J2091" s="7"/>
      <c r="K2091" s="7"/>
      <c r="L2091" s="7"/>
      <c r="M2091" s="7"/>
      <c r="N2091" s="7"/>
      <c r="O2091" s="7"/>
    </row>
    <row r="2092" spans="10:15">
      <c r="J2092" s="7"/>
      <c r="K2092" s="7"/>
      <c r="L2092" s="7"/>
      <c r="M2092" s="7"/>
      <c r="N2092" s="7"/>
      <c r="O2092" s="7"/>
    </row>
    <row r="2093" spans="10:15">
      <c r="J2093" s="7"/>
      <c r="K2093" s="7"/>
      <c r="L2093" s="7"/>
      <c r="M2093" s="7"/>
      <c r="N2093" s="7"/>
      <c r="O2093" s="7"/>
    </row>
    <row r="2094" spans="10:15">
      <c r="J2094" s="7"/>
      <c r="K2094" s="7"/>
      <c r="L2094" s="7"/>
      <c r="M2094" s="7"/>
      <c r="N2094" s="7"/>
      <c r="O2094" s="7"/>
    </row>
    <row r="2095" spans="10:15">
      <c r="J2095" s="7"/>
      <c r="K2095" s="7"/>
      <c r="L2095" s="7"/>
      <c r="M2095" s="7"/>
      <c r="N2095" s="7"/>
      <c r="O2095" s="7"/>
    </row>
    <row r="2096" spans="10:15">
      <c r="J2096" s="7"/>
      <c r="K2096" s="7"/>
      <c r="L2096" s="7"/>
      <c r="M2096" s="7"/>
      <c r="N2096" s="7"/>
      <c r="O2096" s="7"/>
    </row>
    <row r="2097" spans="10:15">
      <c r="J2097" s="7"/>
      <c r="K2097" s="7"/>
      <c r="L2097" s="7"/>
      <c r="M2097" s="7"/>
      <c r="N2097" s="7"/>
      <c r="O2097" s="7"/>
    </row>
    <row r="2098" spans="10:15">
      <c r="J2098" s="7"/>
      <c r="K2098" s="7"/>
      <c r="L2098" s="7"/>
      <c r="M2098" s="7"/>
      <c r="N2098" s="7"/>
      <c r="O2098" s="7"/>
    </row>
    <row r="2099" spans="10:15">
      <c r="J2099" s="7"/>
      <c r="K2099" s="7"/>
      <c r="L2099" s="7"/>
      <c r="M2099" s="7"/>
      <c r="N2099" s="7"/>
      <c r="O2099" s="7"/>
    </row>
    <row r="2100" spans="10:15">
      <c r="J2100" s="7"/>
      <c r="K2100" s="7"/>
      <c r="L2100" s="7"/>
      <c r="M2100" s="7"/>
      <c r="N2100" s="7"/>
      <c r="O2100" s="7"/>
    </row>
    <row r="2101" spans="10:15">
      <c r="J2101" s="7"/>
      <c r="K2101" s="7"/>
      <c r="L2101" s="7"/>
      <c r="M2101" s="7"/>
      <c r="N2101" s="7"/>
      <c r="O2101" s="7"/>
    </row>
    <row r="2102" spans="10:15">
      <c r="J2102" s="7"/>
      <c r="K2102" s="7"/>
      <c r="L2102" s="7"/>
      <c r="M2102" s="7"/>
      <c r="N2102" s="7"/>
      <c r="O2102" s="7"/>
    </row>
    <row r="2103" spans="10:15">
      <c r="J2103" s="7"/>
      <c r="K2103" s="7"/>
      <c r="L2103" s="7"/>
      <c r="M2103" s="7"/>
      <c r="N2103" s="7"/>
      <c r="O2103" s="7"/>
    </row>
    <row r="2104" spans="10:15">
      <c r="J2104" s="7"/>
      <c r="K2104" s="7"/>
      <c r="L2104" s="7"/>
      <c r="M2104" s="7"/>
      <c r="N2104" s="7"/>
      <c r="O2104" s="7"/>
    </row>
    <row r="2105" spans="10:15">
      <c r="J2105" s="7"/>
      <c r="K2105" s="7"/>
      <c r="L2105" s="7"/>
      <c r="M2105" s="7"/>
      <c r="N2105" s="7"/>
      <c r="O2105" s="7"/>
    </row>
    <row r="2106" spans="10:15">
      <c r="J2106" s="7"/>
      <c r="K2106" s="7"/>
      <c r="L2106" s="7"/>
      <c r="M2106" s="7"/>
      <c r="N2106" s="7"/>
      <c r="O2106" s="7"/>
    </row>
    <row r="2107" spans="10:15">
      <c r="J2107" s="7"/>
      <c r="K2107" s="7"/>
      <c r="L2107" s="7"/>
      <c r="M2107" s="7"/>
      <c r="N2107" s="7"/>
      <c r="O2107" s="7"/>
    </row>
    <row r="2108" spans="10:15">
      <c r="J2108" s="7"/>
      <c r="K2108" s="7"/>
      <c r="L2108" s="7"/>
      <c r="M2108" s="7"/>
      <c r="N2108" s="7"/>
      <c r="O2108" s="7"/>
    </row>
    <row r="2109" spans="10:15">
      <c r="J2109" s="7"/>
      <c r="K2109" s="7"/>
      <c r="L2109" s="7"/>
      <c r="M2109" s="7"/>
      <c r="N2109" s="7"/>
      <c r="O2109" s="7"/>
    </row>
    <row r="2110" spans="10:15">
      <c r="J2110" s="7"/>
      <c r="K2110" s="7"/>
      <c r="L2110" s="7"/>
      <c r="M2110" s="7"/>
      <c r="N2110" s="7"/>
      <c r="O2110" s="7"/>
    </row>
    <row r="2111" spans="10:15">
      <c r="J2111" s="7"/>
      <c r="K2111" s="7"/>
      <c r="L2111" s="7"/>
      <c r="M2111" s="7"/>
      <c r="N2111" s="7"/>
      <c r="O2111" s="7"/>
    </row>
    <row r="2112" spans="10:15">
      <c r="J2112" s="7"/>
      <c r="K2112" s="7"/>
      <c r="L2112" s="7"/>
      <c r="M2112" s="7"/>
      <c r="N2112" s="7"/>
      <c r="O2112" s="7"/>
    </row>
    <row r="2113" spans="10:15">
      <c r="J2113" s="7"/>
      <c r="K2113" s="7"/>
      <c r="L2113" s="7"/>
      <c r="M2113" s="7"/>
      <c r="N2113" s="7"/>
      <c r="O2113" s="7"/>
    </row>
    <row r="2114" spans="10:15">
      <c r="J2114" s="7"/>
      <c r="K2114" s="7"/>
      <c r="L2114" s="7"/>
      <c r="M2114" s="7"/>
      <c r="N2114" s="7"/>
      <c r="O2114" s="7"/>
    </row>
    <row r="2115" spans="10:15">
      <c r="J2115" s="7"/>
      <c r="K2115" s="7"/>
      <c r="L2115" s="7"/>
      <c r="M2115" s="7"/>
      <c r="N2115" s="7"/>
      <c r="O2115" s="7"/>
    </row>
    <row r="2116" spans="10:15">
      <c r="J2116" s="7"/>
      <c r="K2116" s="7"/>
      <c r="L2116" s="7"/>
      <c r="M2116" s="7"/>
      <c r="N2116" s="7"/>
      <c r="O2116" s="7"/>
    </row>
    <row r="2117" spans="10:15">
      <c r="J2117" s="7"/>
      <c r="K2117" s="7"/>
      <c r="L2117" s="7"/>
      <c r="M2117" s="7"/>
      <c r="N2117" s="7"/>
      <c r="O2117" s="7"/>
    </row>
    <row r="2118" spans="10:15">
      <c r="J2118" s="7"/>
      <c r="K2118" s="7"/>
      <c r="L2118" s="7"/>
      <c r="M2118" s="7"/>
      <c r="N2118" s="7"/>
      <c r="O2118" s="7"/>
    </row>
    <row r="2119" spans="10:15">
      <c r="J2119" s="7"/>
      <c r="K2119" s="7"/>
      <c r="L2119" s="7"/>
      <c r="M2119" s="7"/>
      <c r="N2119" s="7"/>
      <c r="O2119" s="7"/>
    </row>
    <row r="2120" spans="10:15">
      <c r="J2120" s="7"/>
      <c r="K2120" s="7"/>
      <c r="L2120" s="7"/>
      <c r="M2120" s="7"/>
      <c r="N2120" s="7"/>
      <c r="O2120" s="7"/>
    </row>
    <row r="2121" spans="10:15">
      <c r="J2121" s="7"/>
      <c r="K2121" s="7"/>
      <c r="L2121" s="7"/>
      <c r="M2121" s="7"/>
      <c r="N2121" s="7"/>
      <c r="O2121" s="7"/>
    </row>
    <row r="2122" spans="10:15">
      <c r="J2122" s="7"/>
      <c r="K2122" s="7"/>
      <c r="L2122" s="7"/>
      <c r="M2122" s="7"/>
      <c r="N2122" s="7"/>
      <c r="O2122" s="7"/>
    </row>
    <row r="2123" spans="10:15">
      <c r="J2123" s="7"/>
      <c r="K2123" s="7"/>
      <c r="L2123" s="7"/>
      <c r="M2123" s="7"/>
      <c r="N2123" s="7"/>
      <c r="O2123" s="7"/>
    </row>
    <row r="2124" spans="10:15">
      <c r="J2124" s="7"/>
      <c r="K2124" s="7"/>
      <c r="L2124" s="7"/>
      <c r="M2124" s="7"/>
      <c r="N2124" s="7"/>
      <c r="O2124" s="7"/>
    </row>
    <row r="2125" spans="10:15">
      <c r="J2125" s="7"/>
      <c r="K2125" s="7"/>
      <c r="L2125" s="7"/>
      <c r="M2125" s="7"/>
      <c r="N2125" s="7"/>
      <c r="O2125" s="7"/>
    </row>
    <row r="2126" spans="10:15">
      <c r="J2126" s="7"/>
      <c r="K2126" s="7"/>
      <c r="L2126" s="7"/>
      <c r="M2126" s="7"/>
      <c r="N2126" s="7"/>
      <c r="O2126" s="7"/>
    </row>
    <row r="2127" spans="10:15">
      <c r="J2127" s="7"/>
      <c r="K2127" s="7"/>
      <c r="L2127" s="7"/>
      <c r="M2127" s="7"/>
      <c r="N2127" s="7"/>
      <c r="O2127" s="7"/>
    </row>
    <row r="2128" spans="10:15">
      <c r="J2128" s="7"/>
      <c r="K2128" s="7"/>
      <c r="L2128" s="7"/>
      <c r="M2128" s="7"/>
      <c r="N2128" s="7"/>
      <c r="O2128" s="7"/>
    </row>
    <row r="2129" spans="10:15">
      <c r="J2129" s="7"/>
      <c r="K2129" s="7"/>
      <c r="L2129" s="7"/>
      <c r="M2129" s="7"/>
      <c r="N2129" s="7"/>
      <c r="O2129" s="7"/>
    </row>
    <row r="2130" spans="10:15">
      <c r="J2130" s="7"/>
      <c r="K2130" s="7"/>
      <c r="L2130" s="7"/>
      <c r="M2130" s="7"/>
      <c r="N2130" s="7"/>
      <c r="O2130" s="7"/>
    </row>
    <row r="2131" spans="10:15">
      <c r="J2131" s="7"/>
      <c r="K2131" s="7"/>
      <c r="L2131" s="7"/>
      <c r="M2131" s="7"/>
      <c r="N2131" s="7"/>
      <c r="O2131" s="7"/>
    </row>
    <row r="2132" spans="10:15">
      <c r="J2132" s="7"/>
      <c r="K2132" s="7"/>
      <c r="L2132" s="7"/>
      <c r="M2132" s="7"/>
      <c r="N2132" s="7"/>
      <c r="O2132" s="7"/>
    </row>
    <row r="2133" spans="10:15">
      <c r="J2133" s="7"/>
      <c r="K2133" s="7"/>
      <c r="L2133" s="7"/>
      <c r="M2133" s="7"/>
      <c r="N2133" s="7"/>
      <c r="O2133" s="7"/>
    </row>
    <row r="2134" spans="10:15">
      <c r="J2134" s="7"/>
      <c r="K2134" s="7"/>
      <c r="L2134" s="7"/>
      <c r="M2134" s="7"/>
      <c r="N2134" s="7"/>
      <c r="O2134" s="7"/>
    </row>
    <row r="2135" spans="10:15">
      <c r="J2135" s="7"/>
      <c r="K2135" s="7"/>
      <c r="L2135" s="7"/>
      <c r="M2135" s="7"/>
      <c r="N2135" s="7"/>
      <c r="O2135" s="7"/>
    </row>
    <row r="2136" spans="10:15">
      <c r="J2136" s="7"/>
      <c r="K2136" s="7"/>
      <c r="L2136" s="7"/>
      <c r="M2136" s="7"/>
      <c r="N2136" s="7"/>
      <c r="O2136" s="7"/>
    </row>
    <row r="2137" spans="10:15">
      <c r="J2137" s="7"/>
      <c r="K2137" s="7"/>
      <c r="L2137" s="7"/>
      <c r="M2137" s="7"/>
      <c r="N2137" s="7"/>
      <c r="O2137" s="7"/>
    </row>
    <row r="2138" spans="10:15">
      <c r="J2138" s="7"/>
      <c r="K2138" s="7"/>
      <c r="L2138" s="7"/>
      <c r="M2138" s="7"/>
      <c r="N2138" s="7"/>
      <c r="O2138" s="7"/>
    </row>
    <row r="2139" spans="10:15">
      <c r="J2139" s="7"/>
      <c r="K2139" s="7"/>
      <c r="L2139" s="7"/>
      <c r="M2139" s="7"/>
      <c r="N2139" s="7"/>
      <c r="O2139" s="7"/>
    </row>
    <row r="2140" spans="10:15">
      <c r="J2140" s="7"/>
      <c r="K2140" s="7"/>
      <c r="L2140" s="7"/>
      <c r="M2140" s="7"/>
      <c r="N2140" s="7"/>
      <c r="O2140" s="7"/>
    </row>
    <row r="2141" spans="10:15">
      <c r="J2141" s="7"/>
      <c r="K2141" s="7"/>
      <c r="L2141" s="7"/>
      <c r="M2141" s="7"/>
      <c r="N2141" s="7"/>
      <c r="O2141" s="7"/>
    </row>
    <row r="2142" spans="10:15">
      <c r="J2142" s="7"/>
      <c r="K2142" s="7"/>
      <c r="L2142" s="7"/>
      <c r="M2142" s="7"/>
      <c r="N2142" s="7"/>
      <c r="O2142" s="7"/>
    </row>
    <row r="2143" spans="10:15">
      <c r="J2143" s="7"/>
      <c r="K2143" s="7"/>
      <c r="L2143" s="7"/>
      <c r="M2143" s="7"/>
      <c r="N2143" s="7"/>
      <c r="O2143" s="7"/>
    </row>
    <row r="2144" spans="10:15">
      <c r="J2144" s="7"/>
      <c r="K2144" s="7"/>
      <c r="L2144" s="7"/>
      <c r="M2144" s="7"/>
      <c r="N2144" s="7"/>
      <c r="O2144" s="7"/>
    </row>
    <row r="2145" spans="10:15">
      <c r="J2145" s="7"/>
      <c r="K2145" s="7"/>
      <c r="L2145" s="7"/>
      <c r="M2145" s="7"/>
      <c r="N2145" s="7"/>
      <c r="O2145" s="7"/>
    </row>
    <row r="2146" spans="10:15">
      <c r="J2146" s="7"/>
      <c r="K2146" s="7"/>
      <c r="L2146" s="7"/>
      <c r="M2146" s="7"/>
      <c r="N2146" s="7"/>
      <c r="O2146" s="7"/>
    </row>
    <row r="2147" spans="10:15">
      <c r="J2147" s="7"/>
      <c r="K2147" s="7"/>
      <c r="L2147" s="7"/>
      <c r="M2147" s="7"/>
      <c r="N2147" s="7"/>
      <c r="O2147" s="7"/>
    </row>
    <row r="2148" spans="10:15">
      <c r="J2148" s="7"/>
      <c r="K2148" s="7"/>
      <c r="L2148" s="7"/>
      <c r="M2148" s="7"/>
      <c r="N2148" s="7"/>
      <c r="O2148" s="7"/>
    </row>
    <row r="2149" spans="10:15">
      <c r="J2149" s="7"/>
      <c r="K2149" s="7"/>
      <c r="L2149" s="7"/>
      <c r="M2149" s="7"/>
      <c r="N2149" s="7"/>
      <c r="O2149" s="7"/>
    </row>
    <row r="2150" spans="10:15">
      <c r="J2150" s="7"/>
      <c r="K2150" s="7"/>
      <c r="L2150" s="7"/>
      <c r="M2150" s="7"/>
      <c r="N2150" s="7"/>
      <c r="O2150" s="7"/>
    </row>
    <row r="2151" spans="10:15">
      <c r="J2151" s="7"/>
      <c r="K2151" s="7"/>
      <c r="L2151" s="7"/>
      <c r="M2151" s="7"/>
      <c r="N2151" s="7"/>
      <c r="O2151" s="7"/>
    </row>
    <row r="2152" spans="10:15">
      <c r="J2152" s="7"/>
      <c r="K2152" s="7"/>
      <c r="L2152" s="7"/>
      <c r="M2152" s="7"/>
      <c r="N2152" s="7"/>
      <c r="O2152" s="7"/>
    </row>
    <row r="2153" spans="10:15">
      <c r="J2153" s="7"/>
      <c r="K2153" s="7"/>
      <c r="L2153" s="7"/>
      <c r="M2153" s="7"/>
      <c r="N2153" s="7"/>
      <c r="O2153" s="7"/>
    </row>
    <row r="2154" spans="10:15">
      <c r="J2154" s="7"/>
      <c r="K2154" s="7"/>
      <c r="L2154" s="7"/>
      <c r="M2154" s="7"/>
      <c r="N2154" s="7"/>
      <c r="O2154" s="7"/>
    </row>
    <row r="2155" spans="10:15">
      <c r="J2155" s="7"/>
      <c r="K2155" s="7"/>
      <c r="L2155" s="7"/>
      <c r="M2155" s="7"/>
      <c r="N2155" s="7"/>
      <c r="O2155" s="7"/>
    </row>
    <row r="2156" spans="10:15">
      <c r="J2156" s="7"/>
      <c r="K2156" s="7"/>
      <c r="L2156" s="7"/>
      <c r="M2156" s="7"/>
      <c r="N2156" s="7"/>
      <c r="O2156" s="7"/>
    </row>
    <row r="2157" spans="10:15">
      <c r="J2157" s="7"/>
      <c r="K2157" s="7"/>
      <c r="L2157" s="7"/>
      <c r="M2157" s="7"/>
      <c r="N2157" s="7"/>
      <c r="O2157" s="7"/>
    </row>
    <row r="2158" spans="10:15">
      <c r="J2158" s="7"/>
      <c r="K2158" s="7"/>
      <c r="L2158" s="7"/>
      <c r="M2158" s="7"/>
      <c r="N2158" s="7"/>
      <c r="O2158" s="7"/>
    </row>
    <row r="2159" spans="10:15">
      <c r="J2159" s="7"/>
      <c r="K2159" s="7"/>
      <c r="L2159" s="7"/>
      <c r="M2159" s="7"/>
      <c r="N2159" s="7"/>
      <c r="O2159" s="7"/>
    </row>
    <row r="2160" spans="10:15">
      <c r="J2160" s="7"/>
      <c r="K2160" s="7"/>
      <c r="L2160" s="7"/>
      <c r="M2160" s="7"/>
      <c r="N2160" s="7"/>
      <c r="O2160" s="7"/>
    </row>
    <row r="2161" spans="10:15">
      <c r="J2161" s="7"/>
      <c r="K2161" s="7"/>
      <c r="L2161" s="7"/>
      <c r="M2161" s="7"/>
      <c r="N2161" s="7"/>
      <c r="O2161" s="7"/>
    </row>
    <row r="2162" spans="10:15">
      <c r="J2162" s="7"/>
      <c r="K2162" s="7"/>
      <c r="L2162" s="7"/>
      <c r="M2162" s="7"/>
      <c r="N2162" s="7"/>
      <c r="O2162" s="7"/>
    </row>
    <row r="2163" spans="10:15">
      <c r="J2163" s="7"/>
      <c r="K2163" s="7"/>
      <c r="L2163" s="7"/>
      <c r="M2163" s="7"/>
      <c r="N2163" s="7"/>
      <c r="O2163" s="7"/>
    </row>
    <row r="2164" spans="10:15">
      <c r="J2164" s="7"/>
      <c r="K2164" s="7"/>
      <c r="L2164" s="7"/>
      <c r="M2164" s="7"/>
      <c r="N2164" s="7"/>
      <c r="O2164" s="7"/>
    </row>
    <row r="2165" spans="10:15">
      <c r="J2165" s="7"/>
      <c r="K2165" s="7"/>
      <c r="L2165" s="7"/>
      <c r="M2165" s="7"/>
      <c r="N2165" s="7"/>
      <c r="O2165" s="7"/>
    </row>
    <row r="2166" spans="10:15">
      <c r="J2166" s="7"/>
      <c r="K2166" s="7"/>
      <c r="L2166" s="7"/>
      <c r="M2166" s="7"/>
      <c r="N2166" s="7"/>
      <c r="O2166" s="7"/>
    </row>
    <row r="2167" spans="10:15">
      <c r="J2167" s="7"/>
      <c r="K2167" s="7"/>
      <c r="L2167" s="7"/>
      <c r="M2167" s="7"/>
      <c r="N2167" s="7"/>
      <c r="O2167" s="7"/>
    </row>
    <row r="2168" spans="10:15">
      <c r="J2168" s="7"/>
      <c r="K2168" s="7"/>
      <c r="L2168" s="7"/>
      <c r="M2168" s="7"/>
      <c r="N2168" s="7"/>
      <c r="O2168" s="7"/>
    </row>
    <row r="2169" spans="10:15">
      <c r="J2169" s="7"/>
      <c r="K2169" s="7"/>
      <c r="L2169" s="7"/>
      <c r="M2169" s="7"/>
      <c r="N2169" s="7"/>
      <c r="O2169" s="7"/>
    </row>
    <row r="2170" spans="10:15">
      <c r="J2170" s="7"/>
      <c r="K2170" s="7"/>
      <c r="L2170" s="7"/>
      <c r="M2170" s="7"/>
      <c r="N2170" s="7"/>
      <c r="O2170" s="7"/>
    </row>
    <row r="2171" spans="10:15">
      <c r="J2171" s="7"/>
      <c r="K2171" s="7"/>
      <c r="L2171" s="7"/>
      <c r="M2171" s="7"/>
      <c r="N2171" s="7"/>
      <c r="O2171" s="7"/>
    </row>
    <row r="2172" spans="10:15">
      <c r="J2172" s="7"/>
      <c r="K2172" s="7"/>
      <c r="L2172" s="7"/>
      <c r="M2172" s="7"/>
      <c r="N2172" s="7"/>
      <c r="O2172" s="7"/>
    </row>
    <row r="2173" spans="10:15">
      <c r="J2173" s="7"/>
      <c r="K2173" s="7"/>
      <c r="L2173" s="7"/>
      <c r="M2173" s="7"/>
      <c r="N2173" s="7"/>
      <c r="O2173" s="7"/>
    </row>
    <row r="2174" spans="10:15">
      <c r="J2174" s="7"/>
      <c r="K2174" s="7"/>
      <c r="L2174" s="7"/>
      <c r="M2174" s="7"/>
      <c r="N2174" s="7"/>
      <c r="O2174" s="7"/>
    </row>
    <row r="2175" spans="10:15">
      <c r="J2175" s="7"/>
      <c r="K2175" s="7"/>
      <c r="L2175" s="7"/>
      <c r="M2175" s="7"/>
      <c r="N2175" s="7"/>
      <c r="O2175" s="7"/>
    </row>
    <row r="2176" spans="10:15">
      <c r="J2176" s="7"/>
      <c r="K2176" s="7"/>
      <c r="L2176" s="7"/>
      <c r="M2176" s="7"/>
      <c r="N2176" s="7"/>
      <c r="O2176" s="7"/>
    </row>
    <row r="2177" spans="10:15">
      <c r="J2177" s="7"/>
      <c r="K2177" s="7"/>
      <c r="L2177" s="7"/>
      <c r="M2177" s="7"/>
      <c r="N2177" s="7"/>
      <c r="O2177" s="7"/>
    </row>
    <row r="2178" spans="10:15">
      <c r="J2178" s="7"/>
      <c r="K2178" s="7"/>
      <c r="L2178" s="7"/>
      <c r="M2178" s="7"/>
      <c r="N2178" s="7"/>
      <c r="O2178" s="7"/>
    </row>
    <row r="2179" spans="10:15">
      <c r="J2179" s="7"/>
      <c r="K2179" s="7"/>
      <c r="L2179" s="7"/>
      <c r="M2179" s="7"/>
      <c r="N2179" s="7"/>
      <c r="O2179" s="7"/>
    </row>
    <row r="2180" spans="10:15">
      <c r="J2180" s="7"/>
      <c r="K2180" s="7"/>
      <c r="L2180" s="7"/>
      <c r="M2180" s="7"/>
      <c r="N2180" s="7"/>
      <c r="O2180" s="7"/>
    </row>
    <row r="2181" spans="10:15">
      <c r="J2181" s="7"/>
      <c r="K2181" s="7"/>
      <c r="L2181" s="7"/>
      <c r="M2181" s="7"/>
      <c r="N2181" s="7"/>
      <c r="O2181" s="7"/>
    </row>
    <row r="2182" spans="10:15">
      <c r="J2182" s="7"/>
      <c r="K2182" s="7"/>
      <c r="L2182" s="7"/>
      <c r="M2182" s="7"/>
      <c r="N2182" s="7"/>
      <c r="O2182" s="7"/>
    </row>
    <row r="2183" spans="10:15">
      <c r="J2183" s="7"/>
      <c r="K2183" s="7"/>
      <c r="L2183" s="7"/>
      <c r="M2183" s="7"/>
      <c r="N2183" s="7"/>
      <c r="O2183" s="7"/>
    </row>
    <row r="2184" spans="10:15">
      <c r="J2184" s="7"/>
      <c r="K2184" s="7"/>
      <c r="L2184" s="7"/>
      <c r="M2184" s="7"/>
      <c r="N2184" s="7"/>
      <c r="O2184" s="7"/>
    </row>
    <row r="2185" spans="10:15">
      <c r="J2185" s="7"/>
      <c r="K2185" s="7"/>
      <c r="L2185" s="7"/>
      <c r="M2185" s="7"/>
      <c r="N2185" s="7"/>
      <c r="O2185" s="7"/>
    </row>
    <row r="2186" spans="10:15">
      <c r="J2186" s="7"/>
      <c r="K2186" s="7"/>
      <c r="L2186" s="7"/>
      <c r="M2186" s="7"/>
      <c r="N2186" s="7"/>
      <c r="O2186" s="7"/>
    </row>
    <row r="2187" spans="10:15">
      <c r="J2187" s="7"/>
      <c r="K2187" s="7"/>
      <c r="L2187" s="7"/>
      <c r="M2187" s="7"/>
      <c r="N2187" s="7"/>
      <c r="O2187" s="7"/>
    </row>
    <row r="2188" spans="10:15">
      <c r="J2188" s="7"/>
      <c r="K2188" s="7"/>
      <c r="L2188" s="7"/>
      <c r="M2188" s="7"/>
      <c r="N2188" s="7"/>
      <c r="O2188" s="7"/>
    </row>
    <row r="2189" spans="10:15">
      <c r="J2189" s="7"/>
      <c r="K2189" s="7"/>
      <c r="L2189" s="7"/>
      <c r="M2189" s="7"/>
      <c r="N2189" s="7"/>
      <c r="O2189" s="7"/>
    </row>
    <row r="2190" spans="10:15">
      <c r="J2190" s="7"/>
      <c r="K2190" s="7"/>
      <c r="L2190" s="7"/>
      <c r="M2190" s="7"/>
      <c r="N2190" s="7"/>
      <c r="O2190" s="7"/>
    </row>
    <row r="2191" spans="10:15">
      <c r="J2191" s="7"/>
      <c r="K2191" s="7"/>
      <c r="L2191" s="7"/>
      <c r="M2191" s="7"/>
      <c r="N2191" s="7"/>
      <c r="O2191" s="7"/>
    </row>
    <row r="2192" spans="10:15">
      <c r="J2192" s="7"/>
      <c r="K2192" s="7"/>
      <c r="L2192" s="7"/>
      <c r="M2192" s="7"/>
      <c r="N2192" s="7"/>
      <c r="O2192" s="7"/>
    </row>
    <row r="2193" spans="10:15">
      <c r="J2193" s="7"/>
      <c r="K2193" s="7"/>
      <c r="L2193" s="7"/>
      <c r="M2193" s="7"/>
      <c r="N2193" s="7"/>
      <c r="O2193" s="7"/>
    </row>
    <row r="2194" spans="10:15">
      <c r="J2194" s="7"/>
      <c r="K2194" s="7"/>
      <c r="L2194" s="7"/>
      <c r="M2194" s="7"/>
      <c r="N2194" s="7"/>
      <c r="O2194" s="7"/>
    </row>
    <row r="2195" spans="10:15">
      <c r="J2195" s="7"/>
      <c r="K2195" s="7"/>
      <c r="L2195" s="7"/>
      <c r="M2195" s="7"/>
      <c r="N2195" s="7"/>
      <c r="O2195" s="7"/>
    </row>
    <row r="2196" spans="10:15">
      <c r="J2196" s="7"/>
      <c r="K2196" s="7"/>
      <c r="L2196" s="7"/>
      <c r="M2196" s="7"/>
      <c r="N2196" s="7"/>
      <c r="O2196" s="7"/>
    </row>
    <row r="2197" spans="10:15">
      <c r="J2197" s="7"/>
      <c r="K2197" s="7"/>
      <c r="L2197" s="7"/>
      <c r="M2197" s="7"/>
      <c r="N2197" s="7"/>
      <c r="O2197" s="7"/>
    </row>
    <row r="2198" spans="10:15">
      <c r="J2198" s="7"/>
      <c r="K2198" s="7"/>
      <c r="L2198" s="7"/>
      <c r="M2198" s="7"/>
      <c r="N2198" s="7"/>
      <c r="O2198" s="7"/>
    </row>
    <row r="2199" spans="10:15">
      <c r="J2199" s="7"/>
      <c r="K2199" s="7"/>
      <c r="L2199" s="7"/>
      <c r="M2199" s="7"/>
      <c r="N2199" s="7"/>
      <c r="O2199" s="7"/>
    </row>
    <row r="2200" spans="10:15">
      <c r="J2200" s="7"/>
      <c r="K2200" s="7"/>
      <c r="L2200" s="7"/>
      <c r="M2200" s="7"/>
      <c r="N2200" s="7"/>
      <c r="O2200" s="7"/>
    </row>
    <row r="2201" spans="10:15">
      <c r="J2201" s="7"/>
      <c r="K2201" s="7"/>
      <c r="L2201" s="7"/>
      <c r="M2201" s="7"/>
      <c r="N2201" s="7"/>
      <c r="O2201" s="7"/>
    </row>
    <row r="2202" spans="10:15">
      <c r="J2202" s="7"/>
      <c r="K2202" s="7"/>
      <c r="L2202" s="7"/>
      <c r="M2202" s="7"/>
      <c r="N2202" s="7"/>
      <c r="O2202" s="7"/>
    </row>
    <row r="2203" spans="10:15">
      <c r="J2203" s="7"/>
      <c r="K2203" s="7"/>
      <c r="L2203" s="7"/>
      <c r="M2203" s="7"/>
      <c r="N2203" s="7"/>
      <c r="O2203" s="7"/>
    </row>
    <row r="2204" spans="10:15">
      <c r="J2204" s="7"/>
      <c r="K2204" s="7"/>
      <c r="L2204" s="7"/>
      <c r="M2204" s="7"/>
      <c r="N2204" s="7"/>
      <c r="O2204" s="7"/>
    </row>
    <row r="2205" spans="10:15">
      <c r="J2205" s="7"/>
      <c r="K2205" s="7"/>
      <c r="L2205" s="7"/>
      <c r="M2205" s="7"/>
      <c r="N2205" s="7"/>
      <c r="O2205" s="7"/>
    </row>
    <row r="2206" spans="10:15">
      <c r="J2206" s="7"/>
      <c r="K2206" s="7"/>
      <c r="L2206" s="7"/>
      <c r="M2206" s="7"/>
      <c r="N2206" s="7"/>
      <c r="O2206" s="7"/>
    </row>
    <row r="2207" spans="10:15">
      <c r="J2207" s="7"/>
      <c r="K2207" s="7"/>
      <c r="L2207" s="7"/>
      <c r="M2207" s="7"/>
      <c r="N2207" s="7"/>
      <c r="O2207" s="7"/>
    </row>
    <row r="2208" spans="10:15">
      <c r="J2208" s="7"/>
      <c r="K2208" s="7"/>
      <c r="L2208" s="7"/>
      <c r="M2208" s="7"/>
      <c r="N2208" s="7"/>
      <c r="O2208" s="7"/>
    </row>
    <row r="2209" spans="10:15">
      <c r="J2209" s="7"/>
      <c r="K2209" s="7"/>
      <c r="L2209" s="7"/>
      <c r="M2209" s="7"/>
      <c r="N2209" s="7"/>
      <c r="O2209" s="7"/>
    </row>
    <row r="2210" spans="10:15">
      <c r="J2210" s="7"/>
      <c r="K2210" s="7"/>
      <c r="L2210" s="7"/>
      <c r="M2210" s="7"/>
      <c r="N2210" s="7"/>
      <c r="O2210" s="7"/>
    </row>
    <row r="2211" spans="10:15">
      <c r="J2211" s="7"/>
      <c r="K2211" s="7"/>
      <c r="L2211" s="7"/>
      <c r="M2211" s="7"/>
      <c r="N2211" s="7"/>
      <c r="O2211" s="7"/>
    </row>
    <row r="2212" spans="10:15">
      <c r="J2212" s="7"/>
      <c r="K2212" s="7"/>
      <c r="L2212" s="7"/>
      <c r="M2212" s="7"/>
      <c r="N2212" s="7"/>
      <c r="O2212" s="7"/>
    </row>
    <row r="2213" spans="10:15">
      <c r="J2213" s="7"/>
      <c r="K2213" s="7"/>
      <c r="L2213" s="7"/>
      <c r="M2213" s="7"/>
      <c r="N2213" s="7"/>
      <c r="O2213" s="7"/>
    </row>
    <row r="2214" spans="10:15">
      <c r="J2214" s="7"/>
      <c r="K2214" s="7"/>
      <c r="L2214" s="7"/>
      <c r="M2214" s="7"/>
      <c r="N2214" s="7"/>
      <c r="O2214" s="7"/>
    </row>
    <row r="2215" spans="10:15">
      <c r="J2215" s="7"/>
      <c r="K2215" s="7"/>
      <c r="L2215" s="7"/>
      <c r="M2215" s="7"/>
      <c r="N2215" s="7"/>
      <c r="O2215" s="7"/>
    </row>
    <row r="2216" spans="10:15">
      <c r="J2216" s="7"/>
      <c r="K2216" s="7"/>
      <c r="L2216" s="7"/>
      <c r="M2216" s="7"/>
      <c r="N2216" s="7"/>
      <c r="O2216" s="7"/>
    </row>
    <row r="2217" spans="10:15">
      <c r="J2217" s="7"/>
      <c r="K2217" s="7"/>
      <c r="L2217" s="7"/>
      <c r="M2217" s="7"/>
      <c r="N2217" s="7"/>
      <c r="O2217" s="7"/>
    </row>
    <row r="2218" spans="10:15">
      <c r="J2218" s="7"/>
      <c r="K2218" s="7"/>
      <c r="L2218" s="7"/>
      <c r="M2218" s="7"/>
      <c r="N2218" s="7"/>
      <c r="O2218" s="7"/>
    </row>
    <row r="2219" spans="10:15">
      <c r="J2219" s="7"/>
      <c r="K2219" s="7"/>
      <c r="L2219" s="7"/>
      <c r="M2219" s="7"/>
      <c r="N2219" s="7"/>
      <c r="O2219" s="7"/>
    </row>
    <row r="2220" spans="10:15">
      <c r="J2220" s="7"/>
      <c r="K2220" s="7"/>
      <c r="L2220" s="7"/>
      <c r="M2220" s="7"/>
      <c r="N2220" s="7"/>
      <c r="O2220" s="7"/>
    </row>
    <row r="2221" spans="10:15">
      <c r="J2221" s="7"/>
      <c r="K2221" s="7"/>
      <c r="L2221" s="7"/>
      <c r="M2221" s="7"/>
      <c r="N2221" s="7"/>
      <c r="O2221" s="7"/>
    </row>
    <row r="2222" spans="10:15">
      <c r="J2222" s="7"/>
      <c r="K2222" s="7"/>
      <c r="L2222" s="7"/>
      <c r="M2222" s="7"/>
      <c r="N2222" s="7"/>
      <c r="O2222" s="7"/>
    </row>
    <row r="2223" spans="10:15">
      <c r="J2223" s="7"/>
      <c r="K2223" s="7"/>
      <c r="L2223" s="7"/>
      <c r="M2223" s="7"/>
      <c r="N2223" s="7"/>
      <c r="O2223" s="7"/>
    </row>
    <row r="2224" spans="10:15">
      <c r="J2224" s="7"/>
      <c r="K2224" s="7"/>
      <c r="L2224" s="7"/>
      <c r="M2224" s="7"/>
      <c r="N2224" s="7"/>
      <c r="O2224" s="7"/>
    </row>
    <row r="2225" spans="10:15">
      <c r="J2225" s="7"/>
      <c r="K2225" s="7"/>
      <c r="L2225" s="7"/>
      <c r="M2225" s="7"/>
      <c r="N2225" s="7"/>
      <c r="O2225" s="7"/>
    </row>
    <row r="2226" spans="10:15">
      <c r="J2226" s="7"/>
      <c r="K2226" s="7"/>
      <c r="L2226" s="7"/>
      <c r="M2226" s="7"/>
      <c r="N2226" s="7"/>
      <c r="O2226" s="7"/>
    </row>
    <row r="2227" spans="10:15">
      <c r="J2227" s="7"/>
      <c r="K2227" s="7"/>
      <c r="L2227" s="7"/>
      <c r="M2227" s="7"/>
      <c r="N2227" s="7"/>
      <c r="O2227" s="7"/>
    </row>
    <row r="2228" spans="10:15">
      <c r="J2228" s="7"/>
      <c r="K2228" s="7"/>
      <c r="L2228" s="7"/>
      <c r="M2228" s="7"/>
      <c r="N2228" s="7"/>
      <c r="O2228" s="7"/>
    </row>
    <row r="2229" spans="10:15">
      <c r="J2229" s="7"/>
      <c r="K2229" s="7"/>
      <c r="L2229" s="7"/>
      <c r="M2229" s="7"/>
      <c r="N2229" s="7"/>
      <c r="O2229" s="7"/>
    </row>
    <row r="2230" spans="10:15">
      <c r="J2230" s="7"/>
      <c r="K2230" s="7"/>
      <c r="L2230" s="7"/>
      <c r="M2230" s="7"/>
      <c r="N2230" s="7"/>
      <c r="O2230" s="7"/>
    </row>
    <row r="2231" spans="10:15">
      <c r="J2231" s="7"/>
      <c r="K2231" s="7"/>
      <c r="L2231" s="7"/>
      <c r="M2231" s="7"/>
      <c r="N2231" s="7"/>
      <c r="O2231" s="7"/>
    </row>
    <row r="2232" spans="10:15">
      <c r="J2232" s="7"/>
      <c r="K2232" s="7"/>
      <c r="L2232" s="7"/>
      <c r="M2232" s="7"/>
      <c r="N2232" s="7"/>
      <c r="O2232" s="7"/>
    </row>
    <row r="2233" spans="10:15">
      <c r="J2233" s="7"/>
      <c r="K2233" s="7"/>
      <c r="L2233" s="7"/>
      <c r="M2233" s="7"/>
      <c r="N2233" s="7"/>
      <c r="O2233" s="7"/>
    </row>
    <row r="2234" spans="10:15">
      <c r="J2234" s="7"/>
      <c r="K2234" s="7"/>
      <c r="L2234" s="7"/>
      <c r="M2234" s="7"/>
      <c r="N2234" s="7"/>
      <c r="O2234" s="7"/>
    </row>
    <row r="2235" spans="10:15">
      <c r="J2235" s="7"/>
      <c r="K2235" s="7"/>
      <c r="L2235" s="7"/>
      <c r="M2235" s="7"/>
      <c r="N2235" s="7"/>
      <c r="O2235" s="7"/>
    </row>
    <row r="2236" spans="10:15">
      <c r="J2236" s="7"/>
      <c r="K2236" s="7"/>
      <c r="L2236" s="7"/>
      <c r="M2236" s="7"/>
      <c r="N2236" s="7"/>
      <c r="O2236" s="7"/>
    </row>
    <row r="2237" spans="10:15">
      <c r="J2237" s="7"/>
      <c r="K2237" s="7"/>
      <c r="L2237" s="7"/>
      <c r="M2237" s="7"/>
      <c r="N2237" s="7"/>
      <c r="O2237" s="7"/>
    </row>
    <row r="2238" spans="10:15">
      <c r="J2238" s="7"/>
      <c r="K2238" s="7"/>
      <c r="L2238" s="7"/>
      <c r="M2238" s="7"/>
      <c r="N2238" s="7"/>
      <c r="O2238" s="7"/>
    </row>
    <row r="2239" spans="10:15">
      <c r="J2239" s="7"/>
      <c r="K2239" s="7"/>
      <c r="L2239" s="7"/>
      <c r="M2239" s="7"/>
      <c r="N2239" s="7"/>
      <c r="O2239" s="7"/>
    </row>
    <row r="2240" spans="10:15">
      <c r="J2240" s="7"/>
      <c r="K2240" s="7"/>
      <c r="L2240" s="7"/>
      <c r="M2240" s="7"/>
      <c r="N2240" s="7"/>
      <c r="O2240" s="7"/>
    </row>
    <row r="2241" spans="10:15">
      <c r="J2241" s="7"/>
      <c r="K2241" s="7"/>
      <c r="L2241" s="7"/>
      <c r="M2241" s="7"/>
      <c r="N2241" s="7"/>
      <c r="O2241" s="7"/>
    </row>
    <row r="2242" spans="10:15">
      <c r="J2242" s="7"/>
      <c r="K2242" s="7"/>
      <c r="L2242" s="7"/>
      <c r="M2242" s="7"/>
      <c r="N2242" s="7"/>
      <c r="O2242" s="7"/>
    </row>
    <row r="2243" spans="10:15">
      <c r="J2243" s="7"/>
      <c r="K2243" s="7"/>
      <c r="L2243" s="7"/>
      <c r="M2243" s="7"/>
      <c r="N2243" s="7"/>
      <c r="O2243" s="7"/>
    </row>
    <row r="2244" spans="10:15">
      <c r="J2244" s="7"/>
      <c r="K2244" s="7"/>
      <c r="L2244" s="7"/>
      <c r="M2244" s="7"/>
      <c r="N2244" s="7"/>
      <c r="O2244" s="7"/>
    </row>
    <row r="2245" spans="10:15">
      <c r="J2245" s="7"/>
      <c r="K2245" s="7"/>
      <c r="L2245" s="7"/>
      <c r="M2245" s="7"/>
      <c r="N2245" s="7"/>
      <c r="O2245" s="7"/>
    </row>
    <row r="2246" spans="10:15">
      <c r="J2246" s="7"/>
      <c r="K2246" s="7"/>
      <c r="L2246" s="7"/>
      <c r="M2246" s="7"/>
      <c r="N2246" s="7"/>
      <c r="O2246" s="7"/>
    </row>
    <row r="2247" spans="10:15">
      <c r="J2247" s="7"/>
      <c r="K2247" s="7"/>
      <c r="L2247" s="7"/>
      <c r="M2247" s="7"/>
      <c r="N2247" s="7"/>
      <c r="O2247" s="7"/>
    </row>
    <row r="2248" spans="10:15">
      <c r="J2248" s="7"/>
      <c r="K2248" s="7"/>
      <c r="L2248" s="7"/>
      <c r="M2248" s="7"/>
      <c r="N2248" s="7"/>
      <c r="O2248" s="7"/>
    </row>
    <row r="2249" spans="10:15">
      <c r="J2249" s="7"/>
      <c r="K2249" s="7"/>
      <c r="L2249" s="7"/>
      <c r="M2249" s="7"/>
      <c r="N2249" s="7"/>
      <c r="O2249" s="7"/>
    </row>
    <row r="2250" spans="10:15">
      <c r="J2250" s="7"/>
      <c r="K2250" s="7"/>
      <c r="L2250" s="7"/>
      <c r="M2250" s="7"/>
      <c r="N2250" s="7"/>
      <c r="O2250" s="7"/>
    </row>
    <row r="2251" spans="10:15">
      <c r="J2251" s="7"/>
      <c r="K2251" s="7"/>
      <c r="L2251" s="7"/>
      <c r="M2251" s="7"/>
      <c r="N2251" s="7"/>
      <c r="O2251" s="7"/>
    </row>
    <row r="2252" spans="10:15">
      <c r="J2252" s="7"/>
      <c r="K2252" s="7"/>
      <c r="L2252" s="7"/>
      <c r="M2252" s="7"/>
      <c r="N2252" s="7"/>
      <c r="O2252" s="7"/>
    </row>
    <row r="2253" spans="10:15">
      <c r="J2253" s="7"/>
      <c r="K2253" s="7"/>
      <c r="L2253" s="7"/>
      <c r="M2253" s="7"/>
      <c r="N2253" s="7"/>
      <c r="O2253" s="7"/>
    </row>
    <row r="2254" spans="10:15">
      <c r="J2254" s="7"/>
      <c r="K2254" s="7"/>
      <c r="L2254" s="7"/>
      <c r="M2254" s="7"/>
      <c r="N2254" s="7"/>
      <c r="O2254" s="7"/>
    </row>
    <row r="2255" spans="10:15">
      <c r="J2255" s="7"/>
      <c r="K2255" s="7"/>
      <c r="L2255" s="7"/>
      <c r="M2255" s="7"/>
      <c r="N2255" s="7"/>
      <c r="O2255" s="7"/>
    </row>
    <row r="2256" spans="10:15">
      <c r="J2256" s="7"/>
      <c r="K2256" s="7"/>
      <c r="L2256" s="7"/>
      <c r="M2256" s="7"/>
      <c r="N2256" s="7"/>
      <c r="O2256" s="7"/>
    </row>
    <row r="2257" spans="10:15">
      <c r="J2257" s="7"/>
      <c r="K2257" s="7"/>
      <c r="L2257" s="7"/>
      <c r="M2257" s="7"/>
      <c r="N2257" s="7"/>
      <c r="O2257" s="7"/>
    </row>
    <row r="2258" spans="10:15">
      <c r="J2258" s="7"/>
      <c r="K2258" s="7"/>
      <c r="L2258" s="7"/>
      <c r="M2258" s="7"/>
      <c r="N2258" s="7"/>
      <c r="O2258" s="7"/>
    </row>
    <row r="2259" spans="10:15">
      <c r="J2259" s="7"/>
      <c r="K2259" s="7"/>
      <c r="L2259" s="7"/>
      <c r="M2259" s="7"/>
      <c r="N2259" s="7"/>
      <c r="O2259" s="7"/>
    </row>
    <row r="2260" spans="10:15">
      <c r="J2260" s="7"/>
      <c r="K2260" s="7"/>
      <c r="L2260" s="7"/>
      <c r="M2260" s="7"/>
      <c r="N2260" s="7"/>
      <c r="O2260" s="7"/>
    </row>
    <row r="2261" spans="10:15">
      <c r="J2261" s="7"/>
      <c r="K2261" s="7"/>
      <c r="L2261" s="7"/>
      <c r="M2261" s="7"/>
      <c r="N2261" s="7"/>
      <c r="O2261" s="7"/>
    </row>
    <row r="2262" spans="10:15">
      <c r="J2262" s="7"/>
      <c r="K2262" s="7"/>
      <c r="L2262" s="7"/>
      <c r="M2262" s="7"/>
      <c r="N2262" s="7"/>
      <c r="O2262" s="7"/>
    </row>
    <row r="2263" spans="10:15">
      <c r="J2263" s="7"/>
      <c r="K2263" s="7"/>
      <c r="L2263" s="7"/>
      <c r="M2263" s="7"/>
      <c r="N2263" s="7"/>
      <c r="O2263" s="7"/>
    </row>
    <row r="2264" spans="10:15">
      <c r="J2264" s="7"/>
      <c r="K2264" s="7"/>
      <c r="L2264" s="7"/>
      <c r="M2264" s="7"/>
      <c r="N2264" s="7"/>
      <c r="O2264" s="7"/>
    </row>
    <row r="2265" spans="10:15">
      <c r="J2265" s="7"/>
      <c r="K2265" s="7"/>
      <c r="L2265" s="7"/>
      <c r="M2265" s="7"/>
      <c r="N2265" s="7"/>
      <c r="O2265" s="7"/>
    </row>
    <row r="2266" spans="10:15">
      <c r="J2266" s="7"/>
      <c r="K2266" s="7"/>
      <c r="L2266" s="7"/>
      <c r="M2266" s="7"/>
      <c r="N2266" s="7"/>
      <c r="O2266" s="7"/>
    </row>
    <row r="2267" spans="10:15">
      <c r="J2267" s="7"/>
      <c r="K2267" s="7"/>
      <c r="L2267" s="7"/>
      <c r="M2267" s="7"/>
      <c r="N2267" s="7"/>
      <c r="O2267" s="7"/>
    </row>
    <row r="2268" spans="10:15">
      <c r="J2268" s="7"/>
      <c r="K2268" s="7"/>
      <c r="L2268" s="7"/>
      <c r="M2268" s="7"/>
      <c r="N2268" s="7"/>
      <c r="O2268" s="7"/>
    </row>
    <row r="2269" spans="10:15">
      <c r="J2269" s="7"/>
      <c r="K2269" s="7"/>
      <c r="L2269" s="7"/>
      <c r="M2269" s="7"/>
      <c r="N2269" s="7"/>
      <c r="O2269" s="7"/>
    </row>
    <row r="2270" spans="10:15">
      <c r="J2270" s="7"/>
      <c r="K2270" s="7"/>
      <c r="L2270" s="7"/>
      <c r="M2270" s="7"/>
      <c r="N2270" s="7"/>
      <c r="O2270" s="7"/>
    </row>
    <row r="2271" spans="10:15">
      <c r="J2271" s="7"/>
      <c r="K2271" s="7"/>
      <c r="L2271" s="7"/>
      <c r="M2271" s="7"/>
      <c r="N2271" s="7"/>
      <c r="O2271" s="7"/>
    </row>
    <row r="2272" spans="10:15">
      <c r="J2272" s="7"/>
      <c r="K2272" s="7"/>
      <c r="L2272" s="7"/>
      <c r="M2272" s="7"/>
      <c r="N2272" s="7"/>
      <c r="O2272" s="7"/>
    </row>
    <row r="2273" spans="10:15">
      <c r="J2273" s="7"/>
      <c r="K2273" s="7"/>
      <c r="L2273" s="7"/>
      <c r="M2273" s="7"/>
      <c r="N2273" s="7"/>
      <c r="O2273" s="7"/>
    </row>
    <row r="2274" spans="10:15">
      <c r="J2274" s="7"/>
      <c r="K2274" s="7"/>
      <c r="L2274" s="7"/>
      <c r="M2274" s="7"/>
      <c r="N2274" s="7"/>
      <c r="O2274" s="7"/>
    </row>
    <row r="2275" spans="10:15">
      <c r="J2275" s="7"/>
      <c r="K2275" s="7"/>
      <c r="L2275" s="7"/>
      <c r="M2275" s="7"/>
      <c r="N2275" s="7"/>
      <c r="O2275" s="7"/>
    </row>
    <row r="2276" spans="10:15">
      <c r="J2276" s="7"/>
      <c r="K2276" s="7"/>
      <c r="L2276" s="7"/>
      <c r="M2276" s="7"/>
      <c r="N2276" s="7"/>
      <c r="O2276" s="7"/>
    </row>
    <row r="2277" spans="10:15">
      <c r="J2277" s="7"/>
      <c r="K2277" s="7"/>
      <c r="L2277" s="7"/>
      <c r="M2277" s="7"/>
      <c r="N2277" s="7"/>
      <c r="O2277" s="7"/>
    </row>
    <row r="2278" spans="10:15">
      <c r="J2278" s="7"/>
      <c r="K2278" s="7"/>
      <c r="L2278" s="7"/>
      <c r="M2278" s="7"/>
      <c r="N2278" s="7"/>
      <c r="O2278" s="7"/>
    </row>
    <row r="2279" spans="10:15">
      <c r="J2279" s="7"/>
      <c r="K2279" s="7"/>
      <c r="L2279" s="7"/>
      <c r="M2279" s="7"/>
      <c r="N2279" s="7"/>
      <c r="O2279" s="7"/>
    </row>
    <row r="2280" spans="10:15">
      <c r="J2280" s="7"/>
      <c r="K2280" s="7"/>
      <c r="L2280" s="7"/>
      <c r="M2280" s="7"/>
      <c r="N2280" s="7"/>
      <c r="O2280" s="7"/>
    </row>
    <row r="2281" spans="10:15">
      <c r="J2281" s="7"/>
      <c r="K2281" s="7"/>
      <c r="L2281" s="7"/>
      <c r="M2281" s="7"/>
      <c r="N2281" s="7"/>
      <c r="O2281" s="7"/>
    </row>
    <row r="2282" spans="10:15">
      <c r="J2282" s="7"/>
      <c r="K2282" s="7"/>
      <c r="L2282" s="7"/>
      <c r="M2282" s="7"/>
      <c r="N2282" s="7"/>
      <c r="O2282" s="7"/>
    </row>
    <row r="2283" spans="10:15">
      <c r="J2283" s="7"/>
      <c r="K2283" s="7"/>
      <c r="L2283" s="7"/>
      <c r="M2283" s="7"/>
      <c r="N2283" s="7"/>
      <c r="O2283" s="7"/>
    </row>
    <row r="2284" spans="10:15">
      <c r="J2284" s="7"/>
      <c r="K2284" s="7"/>
      <c r="L2284" s="7"/>
      <c r="M2284" s="7"/>
      <c r="N2284" s="7"/>
      <c r="O2284" s="7"/>
    </row>
    <row r="2285" spans="10:15">
      <c r="J2285" s="7"/>
      <c r="K2285" s="7"/>
      <c r="L2285" s="7"/>
      <c r="M2285" s="7"/>
      <c r="N2285" s="7"/>
      <c r="O2285" s="7"/>
    </row>
    <row r="2286" spans="10:15">
      <c r="J2286" s="7"/>
      <c r="K2286" s="7"/>
      <c r="L2286" s="7"/>
      <c r="M2286" s="7"/>
      <c r="N2286" s="7"/>
      <c r="O2286" s="7"/>
    </row>
    <row r="2287" spans="10:15">
      <c r="J2287" s="7"/>
      <c r="K2287" s="7"/>
      <c r="L2287" s="7"/>
      <c r="M2287" s="7"/>
      <c r="N2287" s="7"/>
      <c r="O2287" s="7"/>
    </row>
    <row r="2288" spans="10:15">
      <c r="J2288" s="7"/>
      <c r="K2288" s="7"/>
      <c r="L2288" s="7"/>
      <c r="M2288" s="7"/>
      <c r="N2288" s="7"/>
      <c r="O2288" s="7"/>
    </row>
    <row r="2289" spans="10:15">
      <c r="J2289" s="7"/>
      <c r="K2289" s="7"/>
      <c r="L2289" s="7"/>
      <c r="M2289" s="7"/>
      <c r="N2289" s="7"/>
      <c r="O2289" s="7"/>
    </row>
    <row r="2290" spans="10:15">
      <c r="J2290" s="7"/>
      <c r="K2290" s="7"/>
      <c r="L2290" s="7"/>
      <c r="M2290" s="7"/>
      <c r="N2290" s="7"/>
      <c r="O2290" s="7"/>
    </row>
    <row r="2291" spans="10:15">
      <c r="J2291" s="7"/>
      <c r="K2291" s="7"/>
      <c r="L2291" s="7"/>
      <c r="M2291" s="7"/>
      <c r="N2291" s="7"/>
      <c r="O2291" s="7"/>
    </row>
    <row r="2292" spans="10:15">
      <c r="J2292" s="7"/>
      <c r="K2292" s="7"/>
      <c r="L2292" s="7"/>
      <c r="M2292" s="7"/>
      <c r="N2292" s="7"/>
      <c r="O2292" s="7"/>
    </row>
    <row r="2293" spans="10:15">
      <c r="J2293" s="7"/>
      <c r="K2293" s="7"/>
      <c r="L2293" s="7"/>
      <c r="M2293" s="7"/>
      <c r="N2293" s="7"/>
      <c r="O2293" s="7"/>
    </row>
    <row r="2294" spans="10:15">
      <c r="J2294" s="7"/>
      <c r="K2294" s="7"/>
      <c r="L2294" s="7"/>
      <c r="M2294" s="7"/>
      <c r="N2294" s="7"/>
      <c r="O2294" s="7"/>
    </row>
    <row r="2295" spans="10:15">
      <c r="J2295" s="7"/>
      <c r="K2295" s="7"/>
      <c r="L2295" s="7"/>
      <c r="M2295" s="7"/>
      <c r="N2295" s="7"/>
      <c r="O2295" s="7"/>
    </row>
    <row r="2296" spans="10:15">
      <c r="J2296" s="7"/>
      <c r="K2296" s="7"/>
      <c r="L2296" s="7"/>
      <c r="M2296" s="7"/>
      <c r="N2296" s="7"/>
      <c r="O2296" s="7"/>
    </row>
    <row r="2297" spans="10:15">
      <c r="J2297" s="7"/>
      <c r="K2297" s="7"/>
      <c r="L2297" s="7"/>
      <c r="M2297" s="7"/>
      <c r="N2297" s="7"/>
      <c r="O2297" s="7"/>
    </row>
    <row r="2298" spans="10:15">
      <c r="J2298" s="7"/>
      <c r="K2298" s="7"/>
      <c r="L2298" s="7"/>
      <c r="M2298" s="7"/>
      <c r="N2298" s="7"/>
      <c r="O2298" s="7"/>
    </row>
    <row r="2299" spans="10:15">
      <c r="J2299" s="7"/>
      <c r="K2299" s="7"/>
      <c r="L2299" s="7"/>
      <c r="M2299" s="7"/>
      <c r="N2299" s="7"/>
      <c r="O2299" s="7"/>
    </row>
    <row r="2300" spans="10:15">
      <c r="J2300" s="7"/>
      <c r="K2300" s="7"/>
      <c r="L2300" s="7"/>
      <c r="M2300" s="7"/>
      <c r="N2300" s="7"/>
      <c r="O2300" s="7"/>
    </row>
    <row r="2301" spans="10:15">
      <c r="J2301" s="7"/>
      <c r="K2301" s="7"/>
      <c r="L2301" s="7"/>
      <c r="M2301" s="7"/>
      <c r="N2301" s="7"/>
      <c r="O2301" s="7"/>
    </row>
    <row r="2302" spans="10:15">
      <c r="J2302" s="7"/>
      <c r="K2302" s="7"/>
      <c r="L2302" s="7"/>
      <c r="M2302" s="7"/>
      <c r="N2302" s="7"/>
      <c r="O2302" s="7"/>
    </row>
    <row r="2303" spans="10:15">
      <c r="J2303" s="7"/>
      <c r="K2303" s="7"/>
      <c r="L2303" s="7"/>
      <c r="M2303" s="7"/>
      <c r="N2303" s="7"/>
      <c r="O2303" s="7"/>
    </row>
    <row r="2304" spans="10:15">
      <c r="J2304" s="7"/>
      <c r="K2304" s="7"/>
      <c r="L2304" s="7"/>
      <c r="M2304" s="7"/>
      <c r="N2304" s="7"/>
      <c r="O2304" s="7"/>
    </row>
    <row r="2305" spans="10:15">
      <c r="J2305" s="7"/>
      <c r="K2305" s="7"/>
      <c r="L2305" s="7"/>
      <c r="M2305" s="7"/>
      <c r="N2305" s="7"/>
      <c r="O2305" s="7"/>
    </row>
    <row r="2306" spans="10:15">
      <c r="J2306" s="7"/>
      <c r="K2306" s="7"/>
      <c r="L2306" s="7"/>
      <c r="M2306" s="7"/>
      <c r="N2306" s="7"/>
      <c r="O2306" s="7"/>
    </row>
    <row r="2307" spans="10:15">
      <c r="J2307" s="7"/>
      <c r="K2307" s="7"/>
      <c r="L2307" s="7"/>
      <c r="M2307" s="7"/>
      <c r="N2307" s="7"/>
      <c r="O2307" s="7"/>
    </row>
    <row r="2308" spans="10:15">
      <c r="J2308" s="7"/>
      <c r="K2308" s="7"/>
      <c r="L2308" s="7"/>
      <c r="M2308" s="7"/>
      <c r="N2308" s="7"/>
      <c r="O2308" s="7"/>
    </row>
    <row r="2309" spans="10:15">
      <c r="J2309" s="7"/>
      <c r="K2309" s="7"/>
      <c r="L2309" s="7"/>
      <c r="M2309" s="7"/>
      <c r="N2309" s="7"/>
      <c r="O2309" s="7"/>
    </row>
    <row r="2310" spans="10:15">
      <c r="J2310" s="7"/>
      <c r="K2310" s="7"/>
      <c r="L2310" s="7"/>
      <c r="M2310" s="7"/>
      <c r="N2310" s="7"/>
      <c r="O2310" s="7"/>
    </row>
    <row r="2311" spans="10:15">
      <c r="J2311" s="7"/>
      <c r="K2311" s="7"/>
      <c r="L2311" s="7"/>
      <c r="M2311" s="7"/>
      <c r="N2311" s="7"/>
      <c r="O2311" s="7"/>
    </row>
    <row r="2312" spans="10:15">
      <c r="J2312" s="7"/>
      <c r="K2312" s="7"/>
      <c r="L2312" s="7"/>
      <c r="M2312" s="7"/>
      <c r="N2312" s="7"/>
      <c r="O2312" s="7"/>
    </row>
    <row r="2313" spans="10:15">
      <c r="J2313" s="7"/>
      <c r="K2313" s="7"/>
      <c r="L2313" s="7"/>
      <c r="M2313" s="7"/>
      <c r="N2313" s="7"/>
      <c r="O2313" s="7"/>
    </row>
    <row r="2314" spans="10:15">
      <c r="J2314" s="7"/>
      <c r="K2314" s="7"/>
      <c r="L2314" s="7"/>
      <c r="M2314" s="7"/>
      <c r="N2314" s="7"/>
      <c r="O2314" s="7"/>
    </row>
    <row r="2315" spans="10:15">
      <c r="J2315" s="7"/>
      <c r="K2315" s="7"/>
      <c r="L2315" s="7"/>
      <c r="M2315" s="7"/>
      <c r="N2315" s="7"/>
      <c r="O2315" s="7"/>
    </row>
    <row r="2316" spans="10:15">
      <c r="J2316" s="7"/>
      <c r="K2316" s="7"/>
      <c r="L2316" s="7"/>
      <c r="M2316" s="7"/>
      <c r="N2316" s="7"/>
      <c r="O2316" s="7"/>
    </row>
    <row r="2317" spans="10:15">
      <c r="J2317" s="7"/>
      <c r="K2317" s="7"/>
      <c r="L2317" s="7"/>
      <c r="M2317" s="7"/>
      <c r="N2317" s="7"/>
      <c r="O2317" s="7"/>
    </row>
    <row r="2318" spans="10:15">
      <c r="J2318" s="7"/>
      <c r="K2318" s="7"/>
      <c r="L2318" s="7"/>
      <c r="M2318" s="7"/>
      <c r="N2318" s="7"/>
      <c r="O2318" s="7"/>
    </row>
    <row r="2319" spans="10:15">
      <c r="J2319" s="7"/>
      <c r="K2319" s="7"/>
      <c r="L2319" s="7"/>
      <c r="M2319" s="7"/>
      <c r="N2319" s="7"/>
      <c r="O2319" s="7"/>
    </row>
    <row r="2320" spans="10:15">
      <c r="J2320" s="7"/>
      <c r="K2320" s="7"/>
      <c r="L2320" s="7"/>
      <c r="M2320" s="7"/>
      <c r="N2320" s="7"/>
      <c r="O2320" s="7"/>
    </row>
    <row r="2321" spans="10:15">
      <c r="J2321" s="7"/>
      <c r="K2321" s="7"/>
      <c r="L2321" s="7"/>
      <c r="M2321" s="7"/>
      <c r="N2321" s="7"/>
      <c r="O2321" s="7"/>
    </row>
    <row r="2322" spans="10:15">
      <c r="J2322" s="7"/>
      <c r="K2322" s="7"/>
      <c r="L2322" s="7"/>
      <c r="M2322" s="7"/>
      <c r="N2322" s="7"/>
      <c r="O2322" s="7"/>
    </row>
    <row r="2323" spans="10:15">
      <c r="J2323" s="7"/>
      <c r="K2323" s="7"/>
      <c r="L2323" s="7"/>
      <c r="M2323" s="7"/>
      <c r="N2323" s="7"/>
      <c r="O2323" s="7"/>
    </row>
    <row r="2324" spans="10:15">
      <c r="J2324" s="7"/>
      <c r="K2324" s="7"/>
      <c r="L2324" s="7"/>
      <c r="M2324" s="7"/>
      <c r="N2324" s="7"/>
      <c r="O2324" s="7"/>
    </row>
    <row r="2325" spans="10:15">
      <c r="J2325" s="7"/>
      <c r="K2325" s="7"/>
      <c r="L2325" s="7"/>
      <c r="M2325" s="7"/>
      <c r="N2325" s="7"/>
      <c r="O2325" s="7"/>
    </row>
    <row r="2326" spans="10:15">
      <c r="J2326" s="7"/>
      <c r="K2326" s="7"/>
      <c r="L2326" s="7"/>
      <c r="M2326" s="7"/>
      <c r="N2326" s="7"/>
      <c r="O2326" s="7"/>
    </row>
    <row r="2327" spans="10:15">
      <c r="J2327" s="7"/>
      <c r="K2327" s="7"/>
      <c r="L2327" s="7"/>
      <c r="M2327" s="7"/>
      <c r="N2327" s="7"/>
      <c r="O2327" s="7"/>
    </row>
    <row r="2328" spans="10:15">
      <c r="J2328" s="7"/>
      <c r="K2328" s="7"/>
      <c r="L2328" s="7"/>
      <c r="M2328" s="7"/>
      <c r="N2328" s="7"/>
      <c r="O2328" s="7"/>
    </row>
    <row r="2329" spans="10:15">
      <c r="J2329" s="7"/>
      <c r="K2329" s="7"/>
      <c r="L2329" s="7"/>
      <c r="M2329" s="7"/>
      <c r="N2329" s="7"/>
      <c r="O2329" s="7"/>
    </row>
    <row r="2330" spans="10:15">
      <c r="J2330" s="7"/>
      <c r="K2330" s="7"/>
      <c r="L2330" s="7"/>
      <c r="M2330" s="7"/>
      <c r="N2330" s="7"/>
      <c r="O2330" s="7"/>
    </row>
    <row r="2331" spans="10:15">
      <c r="J2331" s="7"/>
      <c r="K2331" s="7"/>
      <c r="L2331" s="7"/>
      <c r="M2331" s="7"/>
      <c r="N2331" s="7"/>
      <c r="O2331" s="7"/>
    </row>
    <row r="2332" spans="10:15">
      <c r="J2332" s="7"/>
      <c r="K2332" s="7"/>
      <c r="L2332" s="7"/>
      <c r="M2332" s="7"/>
      <c r="N2332" s="7"/>
      <c r="O2332" s="7"/>
    </row>
    <row r="2333" spans="10:15">
      <c r="J2333" s="7"/>
      <c r="K2333" s="7"/>
      <c r="L2333" s="7"/>
      <c r="M2333" s="7"/>
      <c r="N2333" s="7"/>
      <c r="O2333" s="7"/>
    </row>
    <row r="2334" spans="10:15">
      <c r="J2334" s="7"/>
      <c r="K2334" s="7"/>
      <c r="L2334" s="7"/>
      <c r="M2334" s="7"/>
      <c r="N2334" s="7"/>
      <c r="O2334" s="7"/>
    </row>
    <row r="2335" spans="10:15">
      <c r="J2335" s="7"/>
      <c r="K2335" s="7"/>
      <c r="L2335" s="7"/>
      <c r="M2335" s="7"/>
      <c r="N2335" s="7"/>
      <c r="O2335" s="7"/>
    </row>
    <row r="2336" spans="10:15">
      <c r="J2336" s="7"/>
      <c r="K2336" s="7"/>
      <c r="L2336" s="7"/>
      <c r="M2336" s="7"/>
      <c r="N2336" s="7"/>
      <c r="O2336" s="7"/>
    </row>
    <row r="2337" spans="10:15">
      <c r="J2337" s="7"/>
      <c r="K2337" s="7"/>
      <c r="L2337" s="7"/>
      <c r="M2337" s="7"/>
      <c r="N2337" s="7"/>
      <c r="O2337" s="7"/>
    </row>
    <row r="2338" spans="10:15">
      <c r="J2338" s="7"/>
      <c r="K2338" s="7"/>
      <c r="L2338" s="7"/>
      <c r="M2338" s="7"/>
      <c r="N2338" s="7"/>
      <c r="O2338" s="7"/>
    </row>
    <row r="2339" spans="10:15">
      <c r="J2339" s="7"/>
      <c r="K2339" s="7"/>
      <c r="L2339" s="7"/>
      <c r="M2339" s="7"/>
      <c r="N2339" s="7"/>
      <c r="O2339" s="7"/>
    </row>
    <row r="2340" spans="10:15">
      <c r="J2340" s="7"/>
      <c r="K2340" s="7"/>
      <c r="L2340" s="7"/>
      <c r="M2340" s="7"/>
      <c r="N2340" s="7"/>
      <c r="O2340" s="7"/>
    </row>
    <row r="2341" spans="10:15">
      <c r="J2341" s="7"/>
      <c r="K2341" s="7"/>
      <c r="L2341" s="7"/>
      <c r="M2341" s="7"/>
      <c r="N2341" s="7"/>
      <c r="O2341" s="7"/>
    </row>
    <row r="2342" spans="10:15">
      <c r="J2342" s="7"/>
      <c r="K2342" s="7"/>
      <c r="L2342" s="7"/>
      <c r="M2342" s="7"/>
      <c r="N2342" s="7"/>
      <c r="O2342" s="7"/>
    </row>
    <row r="2343" spans="10:15">
      <c r="J2343" s="7"/>
      <c r="K2343" s="7"/>
      <c r="L2343" s="7"/>
      <c r="M2343" s="7"/>
      <c r="N2343" s="7"/>
      <c r="O2343" s="7"/>
    </row>
    <row r="2344" spans="10:15">
      <c r="J2344" s="7"/>
      <c r="K2344" s="7"/>
      <c r="L2344" s="7"/>
      <c r="M2344" s="7"/>
      <c r="N2344" s="7"/>
      <c r="O2344" s="7"/>
    </row>
    <row r="2345" spans="10:15">
      <c r="J2345" s="7"/>
      <c r="K2345" s="7"/>
      <c r="L2345" s="7"/>
      <c r="M2345" s="7"/>
      <c r="N2345" s="7"/>
      <c r="O2345" s="7"/>
    </row>
    <row r="2346" spans="10:15">
      <c r="J2346" s="7"/>
      <c r="K2346" s="7"/>
      <c r="L2346" s="7"/>
      <c r="M2346" s="7"/>
      <c r="N2346" s="7"/>
      <c r="O2346" s="7"/>
    </row>
    <row r="2347" spans="10:15">
      <c r="J2347" s="7"/>
      <c r="K2347" s="7"/>
      <c r="L2347" s="7"/>
      <c r="M2347" s="7"/>
      <c r="N2347" s="7"/>
      <c r="O2347" s="7"/>
    </row>
    <row r="2348" spans="10:15">
      <c r="J2348" s="7"/>
      <c r="K2348" s="7"/>
      <c r="L2348" s="7"/>
      <c r="M2348" s="7"/>
      <c r="N2348" s="7"/>
      <c r="O2348" s="7"/>
    </row>
    <row r="2349" spans="10:15">
      <c r="J2349" s="7"/>
      <c r="K2349" s="7"/>
      <c r="L2349" s="7"/>
      <c r="M2349" s="7"/>
      <c r="N2349" s="7"/>
      <c r="O2349" s="7"/>
    </row>
    <row r="2350" spans="10:15">
      <c r="J2350" s="7"/>
      <c r="K2350" s="7"/>
      <c r="L2350" s="7"/>
      <c r="M2350" s="7"/>
      <c r="N2350" s="7"/>
      <c r="O2350" s="7"/>
    </row>
    <row r="2351" spans="10:15">
      <c r="J2351" s="7"/>
      <c r="K2351" s="7"/>
      <c r="L2351" s="7"/>
      <c r="M2351" s="7"/>
      <c r="N2351" s="7"/>
      <c r="O2351" s="7"/>
    </row>
    <row r="2352" spans="10:15">
      <c r="J2352" s="7"/>
      <c r="K2352" s="7"/>
      <c r="L2352" s="7"/>
      <c r="M2352" s="7"/>
      <c r="N2352" s="7"/>
      <c r="O2352" s="7"/>
    </row>
    <row r="2353" spans="10:15">
      <c r="J2353" s="7"/>
      <c r="K2353" s="7"/>
      <c r="L2353" s="7"/>
      <c r="M2353" s="7"/>
      <c r="N2353" s="7"/>
      <c r="O2353" s="7"/>
    </row>
    <row r="2354" spans="10:15">
      <c r="J2354" s="7"/>
      <c r="K2354" s="7"/>
      <c r="L2354" s="7"/>
      <c r="M2354" s="7"/>
      <c r="N2354" s="7"/>
      <c r="O2354" s="7"/>
    </row>
    <row r="2355" spans="10:15">
      <c r="J2355" s="7"/>
      <c r="K2355" s="7"/>
      <c r="L2355" s="7"/>
      <c r="M2355" s="7"/>
      <c r="N2355" s="7"/>
      <c r="O2355" s="7"/>
    </row>
    <row r="2356" spans="10:15">
      <c r="J2356" s="7"/>
      <c r="K2356" s="7"/>
      <c r="L2356" s="7"/>
      <c r="M2356" s="7"/>
      <c r="N2356" s="7"/>
      <c r="O2356" s="7"/>
    </row>
    <row r="2357" spans="10:15">
      <c r="J2357" s="7"/>
      <c r="K2357" s="7"/>
      <c r="L2357" s="7"/>
      <c r="M2357" s="7"/>
      <c r="N2357" s="7"/>
      <c r="O2357" s="7"/>
    </row>
    <row r="2358" spans="10:15">
      <c r="J2358" s="7"/>
      <c r="K2358" s="7"/>
      <c r="L2358" s="7"/>
      <c r="M2358" s="7"/>
      <c r="N2358" s="7"/>
      <c r="O2358" s="7"/>
    </row>
    <row r="2359" spans="10:15">
      <c r="J2359" s="7"/>
      <c r="K2359" s="7"/>
      <c r="L2359" s="7"/>
      <c r="M2359" s="7"/>
      <c r="N2359" s="7"/>
      <c r="O2359" s="7"/>
    </row>
    <row r="2360" spans="10:15">
      <c r="J2360" s="7"/>
      <c r="K2360" s="7"/>
      <c r="L2360" s="7"/>
      <c r="M2360" s="7"/>
      <c r="N2360" s="7"/>
      <c r="O2360" s="7"/>
    </row>
    <row r="2361" spans="10:15">
      <c r="J2361" s="7"/>
      <c r="K2361" s="7"/>
      <c r="L2361" s="7"/>
      <c r="M2361" s="7"/>
      <c r="N2361" s="7"/>
      <c r="O2361" s="7"/>
    </row>
    <row r="2362" spans="10:15">
      <c r="J2362" s="7"/>
      <c r="K2362" s="7"/>
      <c r="L2362" s="7"/>
      <c r="M2362" s="7"/>
      <c r="N2362" s="7"/>
      <c r="O2362" s="7"/>
    </row>
    <row r="2363" spans="10:15">
      <c r="J2363" s="7"/>
      <c r="K2363" s="7"/>
      <c r="L2363" s="7"/>
      <c r="M2363" s="7"/>
      <c r="N2363" s="7"/>
      <c r="O2363" s="7"/>
    </row>
    <row r="2364" spans="10:15">
      <c r="J2364" s="7"/>
      <c r="K2364" s="7"/>
      <c r="L2364" s="7"/>
      <c r="M2364" s="7"/>
      <c r="N2364" s="7"/>
      <c r="O2364" s="7"/>
    </row>
    <row r="2365" spans="10:15">
      <c r="J2365" s="7"/>
      <c r="K2365" s="7"/>
      <c r="L2365" s="7"/>
      <c r="M2365" s="7"/>
      <c r="N2365" s="7"/>
      <c r="O2365" s="7"/>
    </row>
    <row r="2366" spans="10:15">
      <c r="J2366" s="7"/>
      <c r="K2366" s="7"/>
      <c r="L2366" s="7"/>
      <c r="M2366" s="7"/>
      <c r="N2366" s="7"/>
      <c r="O2366" s="7"/>
    </row>
    <row r="2367" spans="10:15">
      <c r="J2367" s="7"/>
      <c r="K2367" s="7"/>
      <c r="L2367" s="7"/>
      <c r="M2367" s="7"/>
      <c r="N2367" s="7"/>
      <c r="O2367" s="7"/>
    </row>
    <row r="2368" spans="10:15">
      <c r="J2368" s="7"/>
      <c r="K2368" s="7"/>
      <c r="L2368" s="7"/>
      <c r="M2368" s="7"/>
      <c r="N2368" s="7"/>
      <c r="O2368" s="7"/>
    </row>
    <row r="2369" spans="10:15">
      <c r="J2369" s="7"/>
      <c r="K2369" s="7"/>
      <c r="L2369" s="7"/>
      <c r="M2369" s="7"/>
      <c r="N2369" s="7"/>
      <c r="O2369" s="7"/>
    </row>
    <row r="2370" spans="10:15">
      <c r="J2370" s="7"/>
      <c r="K2370" s="7"/>
      <c r="L2370" s="7"/>
      <c r="M2370" s="7"/>
      <c r="N2370" s="7"/>
      <c r="O2370" s="7"/>
    </row>
    <row r="2371" spans="10:15">
      <c r="J2371" s="7"/>
      <c r="K2371" s="7"/>
      <c r="L2371" s="7"/>
      <c r="M2371" s="7"/>
      <c r="N2371" s="7"/>
      <c r="O2371" s="7"/>
    </row>
    <row r="2372" spans="10:15">
      <c r="J2372" s="7"/>
      <c r="K2372" s="7"/>
      <c r="L2372" s="7"/>
      <c r="M2372" s="7"/>
      <c r="N2372" s="7"/>
      <c r="O2372" s="7"/>
    </row>
    <row r="2373" spans="10:15">
      <c r="J2373" s="7"/>
      <c r="K2373" s="7"/>
      <c r="L2373" s="7"/>
      <c r="M2373" s="7"/>
      <c r="N2373" s="7"/>
      <c r="O2373" s="7"/>
    </row>
    <row r="2374" spans="10:15">
      <c r="J2374" s="7"/>
      <c r="K2374" s="7"/>
      <c r="L2374" s="7"/>
      <c r="M2374" s="7"/>
      <c r="N2374" s="7"/>
      <c r="O2374" s="7"/>
    </row>
    <row r="2375" spans="10:15">
      <c r="J2375" s="7"/>
      <c r="K2375" s="7"/>
      <c r="L2375" s="7"/>
      <c r="M2375" s="7"/>
      <c r="N2375" s="7"/>
      <c r="O2375" s="7"/>
    </row>
    <row r="2376" spans="10:15">
      <c r="J2376" s="7"/>
      <c r="K2376" s="7"/>
      <c r="L2376" s="7"/>
      <c r="M2376" s="7"/>
      <c r="N2376" s="7"/>
      <c r="O2376" s="7"/>
    </row>
    <row r="2377" spans="10:15">
      <c r="J2377" s="7"/>
      <c r="K2377" s="7"/>
      <c r="L2377" s="7"/>
      <c r="M2377" s="7"/>
      <c r="N2377" s="7"/>
      <c r="O2377" s="7"/>
    </row>
    <row r="2378" spans="10:15">
      <c r="J2378" s="7"/>
      <c r="K2378" s="7"/>
      <c r="L2378" s="7"/>
      <c r="M2378" s="7"/>
      <c r="N2378" s="7"/>
      <c r="O2378" s="7"/>
    </row>
    <row r="2379" spans="10:15">
      <c r="J2379" s="7"/>
      <c r="K2379" s="7"/>
      <c r="L2379" s="7"/>
      <c r="M2379" s="7"/>
      <c r="N2379" s="7"/>
      <c r="O2379" s="7"/>
    </row>
    <row r="2380" spans="10:15">
      <c r="J2380" s="7"/>
      <c r="K2380" s="7"/>
      <c r="L2380" s="7"/>
      <c r="M2380" s="7"/>
      <c r="N2380" s="7"/>
      <c r="O2380" s="7"/>
    </row>
    <row r="2381" spans="10:15">
      <c r="J2381" s="7"/>
      <c r="K2381" s="7"/>
      <c r="L2381" s="7"/>
      <c r="M2381" s="7"/>
      <c r="N2381" s="7"/>
      <c r="O2381" s="7"/>
    </row>
    <row r="2382" spans="10:15">
      <c r="J2382" s="7"/>
      <c r="K2382" s="7"/>
      <c r="L2382" s="7"/>
      <c r="M2382" s="7"/>
      <c r="N2382" s="7"/>
      <c r="O2382" s="7"/>
    </row>
    <row r="2383" spans="10:15">
      <c r="J2383" s="7"/>
      <c r="K2383" s="7"/>
      <c r="L2383" s="7"/>
      <c r="M2383" s="7"/>
      <c r="N2383" s="7"/>
      <c r="O2383" s="7"/>
    </row>
    <row r="2384" spans="10:15">
      <c r="J2384" s="7"/>
      <c r="K2384" s="7"/>
      <c r="L2384" s="7"/>
      <c r="M2384" s="7"/>
      <c r="N2384" s="7"/>
      <c r="O2384" s="7"/>
    </row>
    <row r="2385" spans="10:15">
      <c r="J2385" s="7"/>
      <c r="K2385" s="7"/>
      <c r="L2385" s="7"/>
      <c r="M2385" s="7"/>
      <c r="N2385" s="7"/>
      <c r="O2385" s="7"/>
    </row>
    <row r="2386" spans="10:15">
      <c r="J2386" s="7"/>
      <c r="K2386" s="7"/>
      <c r="L2386" s="7"/>
      <c r="M2386" s="7"/>
      <c r="N2386" s="7"/>
      <c r="O2386" s="7"/>
    </row>
    <row r="2387" spans="10:15">
      <c r="J2387" s="7"/>
      <c r="K2387" s="7"/>
      <c r="L2387" s="7"/>
      <c r="M2387" s="7"/>
      <c r="N2387" s="7"/>
      <c r="O2387" s="7"/>
    </row>
    <row r="2388" spans="10:15">
      <c r="J2388" s="7"/>
      <c r="K2388" s="7"/>
      <c r="L2388" s="7"/>
      <c r="M2388" s="7"/>
      <c r="N2388" s="7"/>
      <c r="O2388" s="7"/>
    </row>
    <row r="2389" spans="10:15">
      <c r="J2389" s="7"/>
      <c r="K2389" s="7"/>
      <c r="L2389" s="7"/>
      <c r="M2389" s="7"/>
      <c r="N2389" s="7"/>
      <c r="O2389" s="7"/>
    </row>
    <row r="2390" spans="10:15">
      <c r="J2390" s="7"/>
      <c r="K2390" s="7"/>
      <c r="L2390" s="7"/>
      <c r="M2390" s="7"/>
      <c r="N2390" s="7"/>
      <c r="O2390" s="7"/>
    </row>
    <row r="2391" spans="10:15">
      <c r="J2391" s="7"/>
      <c r="K2391" s="7"/>
      <c r="L2391" s="7"/>
      <c r="M2391" s="7"/>
      <c r="N2391" s="7"/>
      <c r="O2391" s="7"/>
    </row>
    <row r="2392" spans="10:15">
      <c r="J2392" s="7"/>
      <c r="K2392" s="7"/>
      <c r="L2392" s="7"/>
      <c r="M2392" s="7"/>
      <c r="N2392" s="7"/>
      <c r="O2392" s="7"/>
    </row>
    <row r="2393" spans="10:15">
      <c r="J2393" s="7"/>
      <c r="K2393" s="7"/>
      <c r="L2393" s="7"/>
      <c r="M2393" s="7"/>
      <c r="N2393" s="7"/>
      <c r="O2393" s="7"/>
    </row>
    <row r="2394" spans="10:15">
      <c r="J2394" s="7"/>
      <c r="K2394" s="7"/>
      <c r="L2394" s="7"/>
      <c r="M2394" s="7"/>
      <c r="N2394" s="7"/>
      <c r="O2394" s="7"/>
    </row>
    <row r="2395" spans="10:15">
      <c r="J2395" s="7"/>
      <c r="K2395" s="7"/>
      <c r="L2395" s="7"/>
      <c r="M2395" s="7"/>
      <c r="N2395" s="7"/>
      <c r="O2395" s="7"/>
    </row>
    <row r="2396" spans="10:15">
      <c r="J2396" s="7"/>
      <c r="K2396" s="7"/>
      <c r="L2396" s="7"/>
      <c r="M2396" s="7"/>
      <c r="N2396" s="7"/>
      <c r="O2396" s="7"/>
    </row>
    <row r="2397" spans="10:15">
      <c r="J2397" s="7"/>
      <c r="K2397" s="7"/>
      <c r="L2397" s="7"/>
      <c r="M2397" s="7"/>
      <c r="N2397" s="7"/>
      <c r="O2397" s="7"/>
    </row>
    <row r="2398" spans="10:15">
      <c r="J2398" s="7"/>
      <c r="K2398" s="7"/>
      <c r="L2398" s="7"/>
      <c r="M2398" s="7"/>
      <c r="N2398" s="7"/>
      <c r="O2398" s="7"/>
    </row>
    <row r="2399" spans="10:15">
      <c r="J2399" s="7"/>
      <c r="K2399" s="7"/>
      <c r="L2399" s="7"/>
      <c r="M2399" s="7"/>
      <c r="N2399" s="7"/>
      <c r="O2399" s="7"/>
    </row>
    <row r="2400" spans="10:15">
      <c r="J2400" s="7"/>
      <c r="K2400" s="7"/>
      <c r="L2400" s="7"/>
      <c r="M2400" s="7"/>
      <c r="N2400" s="7"/>
      <c r="O2400" s="7"/>
    </row>
    <row r="2401" spans="10:15">
      <c r="J2401" s="7"/>
      <c r="K2401" s="7"/>
      <c r="L2401" s="7"/>
      <c r="M2401" s="7"/>
      <c r="N2401" s="7"/>
      <c r="O2401" s="7"/>
    </row>
    <row r="2402" spans="10:15">
      <c r="J2402" s="7"/>
      <c r="K2402" s="7"/>
      <c r="L2402" s="7"/>
      <c r="M2402" s="7"/>
      <c r="N2402" s="7"/>
      <c r="O2402" s="7"/>
    </row>
    <row r="2403" spans="10:15">
      <c r="J2403" s="7"/>
      <c r="K2403" s="7"/>
      <c r="L2403" s="7"/>
      <c r="M2403" s="7"/>
      <c r="N2403" s="7"/>
      <c r="O2403" s="7"/>
    </row>
    <row r="2404" spans="10:15">
      <c r="J2404" s="7"/>
      <c r="K2404" s="7"/>
      <c r="L2404" s="7"/>
      <c r="M2404" s="7"/>
      <c r="N2404" s="7"/>
      <c r="O2404" s="7"/>
    </row>
    <row r="2405" spans="10:15">
      <c r="J2405" s="7"/>
      <c r="K2405" s="7"/>
      <c r="L2405" s="7"/>
      <c r="M2405" s="7"/>
      <c r="N2405" s="7"/>
      <c r="O2405" s="7"/>
    </row>
    <row r="2406" spans="10:15">
      <c r="J2406" s="7"/>
      <c r="K2406" s="7"/>
      <c r="L2406" s="7"/>
      <c r="M2406" s="7"/>
      <c r="N2406" s="7"/>
      <c r="O2406" s="7"/>
    </row>
    <row r="2407" spans="10:15">
      <c r="J2407" s="7"/>
      <c r="K2407" s="7"/>
      <c r="L2407" s="7"/>
      <c r="M2407" s="7"/>
      <c r="N2407" s="7"/>
      <c r="O2407" s="7"/>
    </row>
    <row r="2408" spans="10:15">
      <c r="J2408" s="7"/>
      <c r="K2408" s="7"/>
      <c r="L2408" s="7"/>
      <c r="M2408" s="7"/>
      <c r="N2408" s="7"/>
      <c r="O2408" s="7"/>
    </row>
    <row r="2409" spans="10:15">
      <c r="J2409" s="7"/>
      <c r="K2409" s="7"/>
      <c r="L2409" s="7"/>
      <c r="M2409" s="7"/>
      <c r="N2409" s="7"/>
      <c r="O2409" s="7"/>
    </row>
    <row r="2410" spans="10:15">
      <c r="J2410" s="7"/>
      <c r="K2410" s="7"/>
      <c r="L2410" s="7"/>
      <c r="M2410" s="7"/>
      <c r="N2410" s="7"/>
      <c r="O2410" s="7"/>
    </row>
    <row r="2411" spans="10:15">
      <c r="J2411" s="7"/>
      <c r="K2411" s="7"/>
      <c r="L2411" s="7"/>
      <c r="M2411" s="7"/>
      <c r="N2411" s="7"/>
      <c r="O2411" s="7"/>
    </row>
    <row r="2412" spans="10:15">
      <c r="J2412" s="7"/>
      <c r="K2412" s="7"/>
      <c r="L2412" s="7"/>
      <c r="M2412" s="7"/>
      <c r="N2412" s="7"/>
      <c r="O2412" s="7"/>
    </row>
    <row r="2413" spans="10:15">
      <c r="J2413" s="7"/>
      <c r="K2413" s="7"/>
      <c r="L2413" s="7"/>
      <c r="M2413" s="7"/>
      <c r="N2413" s="7"/>
      <c r="O2413" s="7"/>
    </row>
    <row r="2414" spans="10:15">
      <c r="J2414" s="7"/>
      <c r="K2414" s="7"/>
      <c r="L2414" s="7"/>
      <c r="M2414" s="7"/>
      <c r="N2414" s="7"/>
      <c r="O2414" s="7"/>
    </row>
    <row r="2415" spans="10:15">
      <c r="J2415" s="7"/>
      <c r="K2415" s="7"/>
      <c r="L2415" s="7"/>
      <c r="M2415" s="7"/>
      <c r="N2415" s="7"/>
      <c r="O2415" s="7"/>
    </row>
    <row r="2416" spans="10:15">
      <c r="J2416" s="7"/>
      <c r="K2416" s="7"/>
      <c r="L2416" s="7"/>
      <c r="M2416" s="7"/>
      <c r="N2416" s="7"/>
      <c r="O2416" s="7"/>
    </row>
    <row r="2417" spans="10:15">
      <c r="J2417" s="7"/>
      <c r="K2417" s="7"/>
      <c r="L2417" s="7"/>
      <c r="M2417" s="7"/>
      <c r="N2417" s="7"/>
      <c r="O2417" s="7"/>
    </row>
    <row r="2418" spans="10:15">
      <c r="J2418" s="7"/>
      <c r="K2418" s="7"/>
      <c r="L2418" s="7"/>
      <c r="M2418" s="7"/>
      <c r="N2418" s="7"/>
      <c r="O2418" s="7"/>
    </row>
    <row r="2419" spans="10:15">
      <c r="J2419" s="7"/>
      <c r="K2419" s="7"/>
      <c r="L2419" s="7"/>
      <c r="M2419" s="7"/>
      <c r="N2419" s="7"/>
      <c r="O2419" s="7"/>
    </row>
    <row r="2420" spans="10:15">
      <c r="J2420" s="7"/>
      <c r="K2420" s="7"/>
      <c r="L2420" s="7"/>
      <c r="M2420" s="7"/>
      <c r="N2420" s="7"/>
      <c r="O2420" s="7"/>
    </row>
    <row r="2421" spans="10:15">
      <c r="J2421" s="7"/>
      <c r="K2421" s="7"/>
      <c r="L2421" s="7"/>
      <c r="M2421" s="7"/>
      <c r="N2421" s="7"/>
      <c r="O2421" s="7"/>
    </row>
    <row r="2422" spans="10:15">
      <c r="J2422" s="7"/>
      <c r="K2422" s="7"/>
      <c r="L2422" s="7"/>
      <c r="M2422" s="7"/>
      <c r="N2422" s="7"/>
      <c r="O2422" s="7"/>
    </row>
    <row r="2423" spans="10:15">
      <c r="J2423" s="7"/>
      <c r="K2423" s="7"/>
      <c r="L2423" s="7"/>
      <c r="M2423" s="7"/>
      <c r="N2423" s="7"/>
      <c r="O2423" s="7"/>
    </row>
    <row r="2424" spans="10:15">
      <c r="J2424" s="7"/>
      <c r="K2424" s="7"/>
      <c r="L2424" s="7"/>
      <c r="M2424" s="7"/>
      <c r="N2424" s="7"/>
      <c r="O2424" s="7"/>
    </row>
    <row r="2425" spans="10:15">
      <c r="J2425" s="7"/>
      <c r="K2425" s="7"/>
      <c r="L2425" s="7"/>
      <c r="M2425" s="7"/>
      <c r="N2425" s="7"/>
      <c r="O2425" s="7"/>
    </row>
    <row r="2426" spans="10:15">
      <c r="J2426" s="7"/>
      <c r="K2426" s="7"/>
      <c r="L2426" s="7"/>
      <c r="M2426" s="7"/>
      <c r="N2426" s="7"/>
      <c r="O2426" s="7"/>
    </row>
    <row r="2427" spans="10:15">
      <c r="J2427" s="7"/>
      <c r="K2427" s="7"/>
      <c r="L2427" s="7"/>
      <c r="M2427" s="7"/>
      <c r="N2427" s="7"/>
      <c r="O2427" s="7"/>
    </row>
    <row r="2428" spans="10:15">
      <c r="J2428" s="7"/>
      <c r="K2428" s="7"/>
      <c r="L2428" s="7"/>
      <c r="M2428" s="7"/>
      <c r="N2428" s="7"/>
      <c r="O2428" s="7"/>
    </row>
    <row r="2429" spans="10:15">
      <c r="J2429" s="7"/>
      <c r="K2429" s="7"/>
      <c r="L2429" s="7"/>
      <c r="M2429" s="7"/>
      <c r="N2429" s="7"/>
      <c r="O2429" s="7"/>
    </row>
    <row r="2430" spans="10:15">
      <c r="J2430" s="7"/>
      <c r="K2430" s="7"/>
      <c r="L2430" s="7"/>
      <c r="M2430" s="7"/>
      <c r="N2430" s="7"/>
      <c r="O2430" s="7"/>
    </row>
    <row r="2431" spans="10:15">
      <c r="J2431" s="7"/>
      <c r="K2431" s="7"/>
      <c r="L2431" s="7"/>
      <c r="M2431" s="7"/>
      <c r="N2431" s="7"/>
      <c r="O2431" s="7"/>
    </row>
    <row r="2432" spans="10:15">
      <c r="J2432" s="7"/>
      <c r="K2432" s="7"/>
      <c r="L2432" s="7"/>
      <c r="M2432" s="7"/>
      <c r="N2432" s="7"/>
      <c r="O2432" s="7"/>
    </row>
    <row r="2433" spans="10:15">
      <c r="J2433" s="7"/>
      <c r="K2433" s="7"/>
      <c r="L2433" s="7"/>
      <c r="M2433" s="7"/>
      <c r="N2433" s="7"/>
      <c r="O2433" s="7"/>
    </row>
    <row r="2434" spans="10:15">
      <c r="J2434" s="7"/>
      <c r="K2434" s="7"/>
      <c r="L2434" s="7"/>
      <c r="M2434" s="7"/>
      <c r="N2434" s="7"/>
      <c r="O2434" s="7"/>
    </row>
    <row r="2435" spans="10:15">
      <c r="J2435" s="7"/>
      <c r="K2435" s="7"/>
      <c r="L2435" s="7"/>
      <c r="M2435" s="7"/>
      <c r="N2435" s="7"/>
      <c r="O2435" s="7"/>
    </row>
    <row r="2436" spans="10:15">
      <c r="J2436" s="7"/>
      <c r="K2436" s="7"/>
      <c r="L2436" s="7"/>
      <c r="M2436" s="7"/>
      <c r="N2436" s="7"/>
      <c r="O2436" s="7"/>
    </row>
    <row r="2437" spans="10:15">
      <c r="J2437" s="7"/>
      <c r="K2437" s="7"/>
      <c r="L2437" s="7"/>
      <c r="M2437" s="7"/>
      <c r="N2437" s="7"/>
      <c r="O2437" s="7"/>
    </row>
    <row r="2438" spans="10:15">
      <c r="J2438" s="7"/>
      <c r="K2438" s="7"/>
      <c r="L2438" s="7"/>
      <c r="M2438" s="7"/>
      <c r="N2438" s="7"/>
      <c r="O2438" s="7"/>
    </row>
    <row r="2439" spans="10:15">
      <c r="J2439" s="7"/>
      <c r="K2439" s="7"/>
      <c r="L2439" s="7"/>
      <c r="M2439" s="7"/>
      <c r="N2439" s="7"/>
      <c r="O2439" s="7"/>
    </row>
    <row r="2440" spans="10:15">
      <c r="J2440" s="7"/>
      <c r="K2440" s="7"/>
      <c r="L2440" s="7"/>
      <c r="M2440" s="7"/>
      <c r="N2440" s="7"/>
      <c r="O2440" s="7"/>
    </row>
    <row r="2441" spans="10:15">
      <c r="J2441" s="7"/>
      <c r="K2441" s="7"/>
      <c r="L2441" s="7"/>
      <c r="M2441" s="7"/>
      <c r="N2441" s="7"/>
      <c r="O2441" s="7"/>
    </row>
    <row r="2442" spans="10:15">
      <c r="J2442" s="7"/>
      <c r="K2442" s="7"/>
      <c r="L2442" s="7"/>
      <c r="M2442" s="7"/>
      <c r="N2442" s="7"/>
      <c r="O2442" s="7"/>
    </row>
    <row r="2443" spans="10:15">
      <c r="J2443" s="7"/>
      <c r="K2443" s="7"/>
      <c r="L2443" s="7"/>
      <c r="M2443" s="7"/>
      <c r="N2443" s="7"/>
      <c r="O2443" s="7"/>
    </row>
    <row r="2444" spans="10:15">
      <c r="J2444" s="7"/>
      <c r="K2444" s="7"/>
      <c r="L2444" s="7"/>
      <c r="M2444" s="7"/>
      <c r="N2444" s="7"/>
      <c r="O2444" s="7"/>
    </row>
    <row r="2445" spans="10:15">
      <c r="J2445" s="7"/>
      <c r="K2445" s="7"/>
      <c r="L2445" s="7"/>
      <c r="M2445" s="7"/>
      <c r="N2445" s="7"/>
      <c r="O2445" s="7"/>
    </row>
    <row r="2446" spans="10:15">
      <c r="J2446" s="7"/>
      <c r="K2446" s="7"/>
      <c r="L2446" s="7"/>
      <c r="M2446" s="7"/>
      <c r="N2446" s="7"/>
      <c r="O2446" s="7"/>
    </row>
    <row r="2447" spans="10:15">
      <c r="J2447" s="7"/>
      <c r="K2447" s="7"/>
      <c r="L2447" s="7"/>
      <c r="M2447" s="7"/>
      <c r="N2447" s="7"/>
      <c r="O2447" s="7"/>
    </row>
    <row r="2448" spans="10:15">
      <c r="J2448" s="7"/>
      <c r="K2448" s="7"/>
      <c r="L2448" s="7"/>
      <c r="M2448" s="7"/>
      <c r="N2448" s="7"/>
      <c r="O2448" s="7"/>
    </row>
    <row r="2449" spans="10:15">
      <c r="J2449" s="7"/>
      <c r="K2449" s="7"/>
      <c r="L2449" s="7"/>
      <c r="M2449" s="7"/>
      <c r="N2449" s="7"/>
      <c r="O2449" s="7"/>
    </row>
    <row r="2450" spans="10:15">
      <c r="J2450" s="7"/>
      <c r="K2450" s="7"/>
      <c r="L2450" s="7"/>
      <c r="M2450" s="7"/>
      <c r="N2450" s="7"/>
      <c r="O2450" s="7"/>
    </row>
    <row r="2451" spans="10:15">
      <c r="J2451" s="7"/>
      <c r="K2451" s="7"/>
      <c r="L2451" s="7"/>
      <c r="M2451" s="7"/>
      <c r="N2451" s="7"/>
      <c r="O2451" s="7"/>
    </row>
    <row r="2452" spans="10:15">
      <c r="J2452" s="7"/>
      <c r="K2452" s="7"/>
      <c r="L2452" s="7"/>
      <c r="M2452" s="7"/>
      <c r="N2452" s="7"/>
      <c r="O2452" s="7"/>
    </row>
    <row r="2453" spans="10:15">
      <c r="J2453" s="7"/>
      <c r="K2453" s="7"/>
      <c r="L2453" s="7"/>
      <c r="M2453" s="7"/>
      <c r="N2453" s="7"/>
      <c r="O2453" s="7"/>
    </row>
    <row r="2454" spans="10:15">
      <c r="J2454" s="7"/>
      <c r="K2454" s="7"/>
      <c r="L2454" s="7"/>
      <c r="M2454" s="7"/>
      <c r="N2454" s="7"/>
      <c r="O2454" s="7"/>
    </row>
    <row r="2455" spans="10:15">
      <c r="J2455" s="7"/>
      <c r="K2455" s="7"/>
      <c r="L2455" s="7"/>
      <c r="M2455" s="7"/>
      <c r="N2455" s="7"/>
      <c r="O2455" s="7"/>
    </row>
    <row r="2456" spans="10:15">
      <c r="J2456" s="7"/>
      <c r="K2456" s="7"/>
      <c r="L2456" s="7"/>
      <c r="M2456" s="7"/>
      <c r="N2456" s="7"/>
      <c r="O2456" s="7"/>
    </row>
    <row r="2457" spans="10:15">
      <c r="J2457" s="7"/>
      <c r="K2457" s="7"/>
      <c r="L2457" s="7"/>
      <c r="M2457" s="7"/>
      <c r="N2457" s="7"/>
      <c r="O2457" s="7"/>
    </row>
    <row r="2458" spans="10:15">
      <c r="J2458" s="7"/>
      <c r="K2458" s="7"/>
      <c r="L2458" s="7"/>
      <c r="M2458" s="7"/>
      <c r="N2458" s="7"/>
      <c r="O2458" s="7"/>
    </row>
    <row r="2459" spans="10:15">
      <c r="J2459" s="7"/>
      <c r="K2459" s="7"/>
      <c r="L2459" s="7"/>
      <c r="M2459" s="7"/>
      <c r="N2459" s="7"/>
      <c r="O2459" s="7"/>
    </row>
    <row r="2460" spans="10:15">
      <c r="J2460" s="7"/>
      <c r="K2460" s="7"/>
      <c r="L2460" s="7"/>
      <c r="M2460" s="7"/>
      <c r="N2460" s="7"/>
      <c r="O2460" s="7"/>
    </row>
    <row r="2461" spans="10:15">
      <c r="J2461" s="7"/>
      <c r="K2461" s="7"/>
      <c r="L2461" s="7"/>
      <c r="M2461" s="7"/>
      <c r="N2461" s="7"/>
      <c r="O2461" s="7"/>
    </row>
    <row r="2462" spans="10:15">
      <c r="J2462" s="7"/>
      <c r="K2462" s="7"/>
      <c r="L2462" s="7"/>
      <c r="M2462" s="7"/>
      <c r="N2462" s="7"/>
      <c r="O2462" s="7"/>
    </row>
    <row r="2463" spans="10:15">
      <c r="J2463" s="7"/>
      <c r="K2463" s="7"/>
      <c r="L2463" s="7"/>
      <c r="M2463" s="7"/>
      <c r="N2463" s="7"/>
      <c r="O2463" s="7"/>
    </row>
    <row r="2464" spans="10:15">
      <c r="J2464" s="7"/>
      <c r="K2464" s="7"/>
      <c r="L2464" s="7"/>
      <c r="M2464" s="7"/>
      <c r="N2464" s="7"/>
      <c r="O2464" s="7"/>
    </row>
    <row r="2465" spans="10:15">
      <c r="J2465" s="7"/>
      <c r="K2465" s="7"/>
      <c r="L2465" s="7"/>
      <c r="M2465" s="7"/>
      <c r="N2465" s="7"/>
      <c r="O2465" s="7"/>
    </row>
    <row r="2466" spans="10:15">
      <c r="J2466" s="7"/>
      <c r="K2466" s="7"/>
      <c r="L2466" s="7"/>
      <c r="M2466" s="7"/>
      <c r="N2466" s="7"/>
      <c r="O2466" s="7"/>
    </row>
    <row r="2467" spans="10:15">
      <c r="J2467" s="7"/>
      <c r="K2467" s="7"/>
      <c r="L2467" s="7"/>
      <c r="M2467" s="7"/>
      <c r="N2467" s="7"/>
      <c r="O2467" s="7"/>
    </row>
    <row r="2468" spans="10:15">
      <c r="J2468" s="7"/>
      <c r="K2468" s="7"/>
      <c r="L2468" s="7"/>
      <c r="M2468" s="7"/>
      <c r="N2468" s="7"/>
      <c r="O2468" s="7"/>
    </row>
    <row r="2469" spans="10:15">
      <c r="J2469" s="7"/>
      <c r="K2469" s="7"/>
      <c r="L2469" s="7"/>
      <c r="M2469" s="7"/>
      <c r="N2469" s="7"/>
      <c r="O2469" s="7"/>
    </row>
    <row r="2470" spans="10:15">
      <c r="J2470" s="7"/>
      <c r="K2470" s="7"/>
      <c r="L2470" s="7"/>
      <c r="M2470" s="7"/>
      <c r="N2470" s="7"/>
      <c r="O2470" s="7"/>
    </row>
    <row r="2471" spans="10:15">
      <c r="J2471" s="7"/>
      <c r="K2471" s="7"/>
      <c r="L2471" s="7"/>
      <c r="M2471" s="7"/>
      <c r="N2471" s="7"/>
      <c r="O2471" s="7"/>
    </row>
    <row r="2472" spans="10:15">
      <c r="J2472" s="7"/>
      <c r="K2472" s="7"/>
      <c r="L2472" s="7"/>
      <c r="M2472" s="7"/>
      <c r="N2472" s="7"/>
      <c r="O2472" s="7"/>
    </row>
    <row r="2473" spans="10:15">
      <c r="J2473" s="7"/>
      <c r="K2473" s="7"/>
      <c r="L2473" s="7"/>
      <c r="M2473" s="7"/>
      <c r="N2473" s="7"/>
      <c r="O2473" s="7"/>
    </row>
    <row r="2474" spans="10:15">
      <c r="J2474" s="7"/>
      <c r="K2474" s="7"/>
      <c r="L2474" s="7"/>
      <c r="M2474" s="7"/>
      <c r="N2474" s="7"/>
      <c r="O2474" s="7"/>
    </row>
    <row r="2475" spans="10:15">
      <c r="J2475" s="7"/>
      <c r="K2475" s="7"/>
      <c r="L2475" s="7"/>
      <c r="M2475" s="7"/>
      <c r="N2475" s="7"/>
      <c r="O2475" s="7"/>
    </row>
    <row r="2476" spans="10:15">
      <c r="J2476" s="7"/>
      <c r="K2476" s="7"/>
      <c r="L2476" s="7"/>
      <c r="M2476" s="7"/>
      <c r="N2476" s="7"/>
      <c r="O2476" s="7"/>
    </row>
    <row r="2477" spans="10:15">
      <c r="J2477" s="7"/>
      <c r="K2477" s="7"/>
      <c r="L2477" s="7"/>
      <c r="M2477" s="7"/>
      <c r="N2477" s="7"/>
      <c r="O2477" s="7"/>
    </row>
    <row r="2478" spans="10:15">
      <c r="J2478" s="7"/>
      <c r="K2478" s="7"/>
      <c r="L2478" s="7"/>
      <c r="M2478" s="7"/>
      <c r="N2478" s="7"/>
      <c r="O2478" s="7"/>
    </row>
    <row r="2479" spans="10:15">
      <c r="J2479" s="7"/>
      <c r="K2479" s="7"/>
      <c r="L2479" s="7"/>
      <c r="M2479" s="7"/>
      <c r="N2479" s="7"/>
      <c r="O2479" s="7"/>
    </row>
    <row r="2480" spans="10:15">
      <c r="J2480" s="7"/>
      <c r="K2480" s="7"/>
      <c r="L2480" s="7"/>
      <c r="M2480" s="7"/>
      <c r="N2480" s="7"/>
      <c r="O2480" s="7"/>
    </row>
    <row r="2481" spans="10:15">
      <c r="J2481" s="7"/>
      <c r="K2481" s="7"/>
      <c r="L2481" s="7"/>
      <c r="M2481" s="7"/>
      <c r="N2481" s="7"/>
      <c r="O2481" s="7"/>
    </row>
    <row r="2482" spans="10:15">
      <c r="J2482" s="7"/>
      <c r="K2482" s="7"/>
      <c r="L2482" s="7"/>
      <c r="M2482" s="7"/>
      <c r="N2482" s="7"/>
      <c r="O2482" s="7"/>
    </row>
    <row r="2483" spans="10:15">
      <c r="J2483" s="7"/>
      <c r="K2483" s="7"/>
      <c r="L2483" s="7"/>
      <c r="M2483" s="7"/>
      <c r="N2483" s="7"/>
      <c r="O2483" s="7"/>
    </row>
    <row r="2484" spans="10:15">
      <c r="J2484" s="7"/>
      <c r="K2484" s="7"/>
      <c r="L2484" s="7"/>
      <c r="M2484" s="7"/>
      <c r="N2484" s="7"/>
      <c r="O2484" s="7"/>
    </row>
    <row r="2485" spans="10:15">
      <c r="J2485" s="7"/>
      <c r="K2485" s="7"/>
      <c r="L2485" s="7"/>
      <c r="M2485" s="7"/>
      <c r="N2485" s="7"/>
      <c r="O2485" s="7"/>
    </row>
    <row r="2486" spans="10:15">
      <c r="J2486" s="7"/>
      <c r="K2486" s="7"/>
      <c r="L2486" s="7"/>
      <c r="M2486" s="7"/>
      <c r="N2486" s="7"/>
      <c r="O2486" s="7"/>
    </row>
    <row r="2487" spans="10:15">
      <c r="J2487" s="7"/>
      <c r="K2487" s="7"/>
      <c r="L2487" s="7"/>
      <c r="M2487" s="7"/>
      <c r="N2487" s="7"/>
      <c r="O2487" s="7"/>
    </row>
    <row r="2488" spans="10:15">
      <c r="J2488" s="7"/>
      <c r="K2488" s="7"/>
      <c r="L2488" s="7"/>
      <c r="M2488" s="7"/>
      <c r="N2488" s="7"/>
      <c r="O2488" s="7"/>
    </row>
    <row r="2489" spans="10:15">
      <c r="J2489" s="7"/>
      <c r="K2489" s="7"/>
      <c r="L2489" s="7"/>
      <c r="M2489" s="7"/>
      <c r="N2489" s="7"/>
      <c r="O2489" s="7"/>
    </row>
    <row r="2490" spans="10:15">
      <c r="J2490" s="7"/>
      <c r="K2490" s="7"/>
      <c r="L2490" s="7"/>
      <c r="M2490" s="7"/>
      <c r="N2490" s="7"/>
      <c r="O2490" s="7"/>
    </row>
    <row r="2491" spans="10:15">
      <c r="J2491" s="7"/>
      <c r="K2491" s="7"/>
      <c r="L2491" s="7"/>
      <c r="M2491" s="7"/>
      <c r="N2491" s="7"/>
      <c r="O2491" s="7"/>
    </row>
    <row r="2492" spans="10:15">
      <c r="J2492" s="7"/>
      <c r="K2492" s="7"/>
      <c r="L2492" s="7"/>
      <c r="M2492" s="7"/>
      <c r="N2492" s="7"/>
      <c r="O2492" s="7"/>
    </row>
    <row r="2493" spans="10:15">
      <c r="J2493" s="7"/>
      <c r="K2493" s="7"/>
      <c r="L2493" s="7"/>
      <c r="M2493" s="7"/>
      <c r="N2493" s="7"/>
      <c r="O2493" s="7"/>
    </row>
    <row r="2494" spans="10:15">
      <c r="J2494" s="7"/>
      <c r="K2494" s="7"/>
      <c r="L2494" s="7"/>
      <c r="M2494" s="7"/>
      <c r="N2494" s="7"/>
      <c r="O2494" s="7"/>
    </row>
    <row r="2495" spans="10:15">
      <c r="J2495" s="7"/>
      <c r="K2495" s="7"/>
      <c r="L2495" s="7"/>
      <c r="M2495" s="7"/>
      <c r="N2495" s="7"/>
      <c r="O2495" s="7"/>
    </row>
    <row r="2496" spans="10:15">
      <c r="J2496" s="7"/>
      <c r="K2496" s="7"/>
      <c r="L2496" s="7"/>
      <c r="M2496" s="7"/>
      <c r="N2496" s="7"/>
      <c r="O2496" s="7"/>
    </row>
    <row r="2497" spans="10:15">
      <c r="J2497" s="7"/>
      <c r="K2497" s="7"/>
      <c r="L2497" s="7"/>
      <c r="M2497" s="7"/>
      <c r="N2497" s="7"/>
      <c r="O2497" s="7"/>
    </row>
    <row r="2498" spans="10:15">
      <c r="J2498" s="7"/>
      <c r="K2498" s="7"/>
      <c r="L2498" s="7"/>
      <c r="M2498" s="7"/>
      <c r="N2498" s="7"/>
      <c r="O2498" s="7"/>
    </row>
    <row r="2499" spans="10:15">
      <c r="J2499" s="7"/>
      <c r="K2499" s="7"/>
      <c r="L2499" s="7"/>
      <c r="M2499" s="7"/>
      <c r="N2499" s="7"/>
      <c r="O2499" s="7"/>
    </row>
    <row r="2500" spans="10:15">
      <c r="J2500" s="7"/>
      <c r="K2500" s="7"/>
      <c r="L2500" s="7"/>
      <c r="M2500" s="7"/>
      <c r="N2500" s="7"/>
      <c r="O2500" s="7"/>
    </row>
    <row r="2501" spans="10:15">
      <c r="J2501" s="7"/>
      <c r="K2501" s="7"/>
      <c r="L2501" s="7"/>
      <c r="M2501" s="7"/>
      <c r="N2501" s="7"/>
      <c r="O2501" s="7"/>
    </row>
    <row r="2502" spans="10:15">
      <c r="J2502" s="7"/>
      <c r="K2502" s="7"/>
      <c r="L2502" s="7"/>
      <c r="M2502" s="7"/>
      <c r="N2502" s="7"/>
      <c r="O2502" s="7"/>
    </row>
    <row r="2503" spans="10:15">
      <c r="J2503" s="7"/>
      <c r="K2503" s="7"/>
      <c r="L2503" s="7"/>
      <c r="M2503" s="7"/>
      <c r="N2503" s="7"/>
      <c r="O2503" s="7"/>
    </row>
    <row r="2504" spans="10:15">
      <c r="J2504" s="7"/>
      <c r="K2504" s="7"/>
      <c r="L2504" s="7"/>
      <c r="M2504" s="7"/>
      <c r="N2504" s="7"/>
      <c r="O2504" s="7"/>
    </row>
    <row r="2505" spans="10:15">
      <c r="J2505" s="7"/>
      <c r="K2505" s="7"/>
      <c r="L2505" s="7"/>
      <c r="M2505" s="7"/>
      <c r="N2505" s="7"/>
      <c r="O2505" s="7"/>
    </row>
    <row r="2506" spans="10:15">
      <c r="J2506" s="7"/>
      <c r="K2506" s="7"/>
      <c r="L2506" s="7"/>
      <c r="M2506" s="7"/>
      <c r="N2506" s="7"/>
      <c r="O2506" s="7"/>
    </row>
    <row r="2507" spans="10:15">
      <c r="J2507" s="7"/>
      <c r="K2507" s="7"/>
      <c r="L2507" s="7"/>
      <c r="M2507" s="7"/>
      <c r="N2507" s="7"/>
      <c r="O2507" s="7"/>
    </row>
    <row r="2508" spans="10:15">
      <c r="J2508" s="7"/>
      <c r="K2508" s="7"/>
      <c r="L2508" s="7"/>
      <c r="M2508" s="7"/>
      <c r="N2508" s="7"/>
      <c r="O2508" s="7"/>
    </row>
    <row r="2509" spans="10:15">
      <c r="J2509" s="7"/>
      <c r="K2509" s="7"/>
      <c r="L2509" s="7"/>
      <c r="M2509" s="7"/>
      <c r="N2509" s="7"/>
      <c r="O2509" s="7"/>
    </row>
    <row r="2510" spans="10:15">
      <c r="J2510" s="7"/>
      <c r="K2510" s="7"/>
      <c r="L2510" s="7"/>
      <c r="M2510" s="7"/>
      <c r="N2510" s="7"/>
      <c r="O2510" s="7"/>
    </row>
    <row r="2511" spans="10:15">
      <c r="J2511" s="7"/>
      <c r="K2511" s="7"/>
      <c r="L2511" s="7"/>
      <c r="M2511" s="7"/>
      <c r="N2511" s="7"/>
      <c r="O2511" s="7"/>
    </row>
    <row r="2512" spans="10:15">
      <c r="J2512" s="7"/>
      <c r="K2512" s="7"/>
      <c r="L2512" s="7"/>
      <c r="M2512" s="7"/>
      <c r="N2512" s="7"/>
      <c r="O2512" s="7"/>
    </row>
    <row r="2513" spans="10:15">
      <c r="J2513" s="7"/>
      <c r="K2513" s="7"/>
      <c r="L2513" s="7"/>
      <c r="M2513" s="7"/>
      <c r="N2513" s="7"/>
      <c r="O2513" s="7"/>
    </row>
    <row r="2514" spans="10:15">
      <c r="J2514" s="7"/>
      <c r="K2514" s="7"/>
      <c r="L2514" s="7"/>
      <c r="M2514" s="7"/>
      <c r="N2514" s="7"/>
      <c r="O2514" s="7"/>
    </row>
    <row r="2515" spans="10:15">
      <c r="J2515" s="7"/>
      <c r="K2515" s="7"/>
      <c r="L2515" s="7"/>
      <c r="M2515" s="7"/>
      <c r="N2515" s="7"/>
      <c r="O2515" s="7"/>
    </row>
    <row r="2516" spans="10:15">
      <c r="J2516" s="7"/>
      <c r="K2516" s="7"/>
      <c r="L2516" s="7"/>
      <c r="M2516" s="7"/>
      <c r="N2516" s="7"/>
      <c r="O2516" s="7"/>
    </row>
    <row r="2517" spans="10:15">
      <c r="J2517" s="7"/>
      <c r="K2517" s="7"/>
      <c r="L2517" s="7"/>
      <c r="M2517" s="7"/>
      <c r="N2517" s="7"/>
      <c r="O2517" s="7"/>
    </row>
    <row r="2518" spans="10:15">
      <c r="J2518" s="7"/>
      <c r="K2518" s="7"/>
      <c r="L2518" s="7"/>
      <c r="M2518" s="7"/>
      <c r="N2518" s="7"/>
      <c r="O2518" s="7"/>
    </row>
    <row r="2519" spans="10:15">
      <c r="J2519" s="7"/>
      <c r="K2519" s="7"/>
      <c r="L2519" s="7"/>
      <c r="M2519" s="7"/>
      <c r="N2519" s="7"/>
      <c r="O2519" s="7"/>
    </row>
    <row r="2520" spans="10:15">
      <c r="J2520" s="7"/>
      <c r="K2520" s="7"/>
      <c r="L2520" s="7"/>
      <c r="M2520" s="7"/>
      <c r="N2520" s="7"/>
      <c r="O2520" s="7"/>
    </row>
    <row r="2521" spans="10:15">
      <c r="J2521" s="7"/>
      <c r="K2521" s="7"/>
      <c r="L2521" s="7"/>
      <c r="M2521" s="7"/>
      <c r="N2521" s="7"/>
      <c r="O2521" s="7"/>
    </row>
    <row r="2522" spans="10:15">
      <c r="J2522" s="7"/>
      <c r="K2522" s="7"/>
      <c r="L2522" s="7"/>
      <c r="M2522" s="7"/>
      <c r="N2522" s="7"/>
      <c r="O2522" s="7"/>
    </row>
    <row r="2523" spans="10:15">
      <c r="J2523" s="7"/>
      <c r="K2523" s="7"/>
      <c r="L2523" s="7"/>
      <c r="M2523" s="7"/>
      <c r="N2523" s="7"/>
      <c r="O2523" s="7"/>
    </row>
    <row r="2524" spans="10:15">
      <c r="J2524" s="7"/>
      <c r="K2524" s="7"/>
      <c r="L2524" s="7"/>
      <c r="M2524" s="7"/>
      <c r="N2524" s="7"/>
      <c r="O2524" s="7"/>
    </row>
    <row r="2525" spans="10:15">
      <c r="J2525" s="7"/>
      <c r="K2525" s="7"/>
      <c r="L2525" s="7"/>
      <c r="M2525" s="7"/>
      <c r="N2525" s="7"/>
      <c r="O2525" s="7"/>
    </row>
    <row r="2526" spans="10:15">
      <c r="J2526" s="7"/>
      <c r="K2526" s="7"/>
      <c r="L2526" s="7"/>
      <c r="M2526" s="7"/>
      <c r="N2526" s="7"/>
      <c r="O2526" s="7"/>
    </row>
    <row r="2527" spans="10:15">
      <c r="J2527" s="7"/>
      <c r="K2527" s="7"/>
      <c r="L2527" s="7"/>
      <c r="M2527" s="7"/>
      <c r="N2527" s="7"/>
      <c r="O2527" s="7"/>
    </row>
    <row r="2528" spans="10:15">
      <c r="J2528" s="7"/>
      <c r="K2528" s="7"/>
      <c r="L2528" s="7"/>
      <c r="M2528" s="7"/>
      <c r="N2528" s="7"/>
      <c r="O2528" s="7"/>
    </row>
    <row r="2529" spans="10:15">
      <c r="J2529" s="7"/>
      <c r="K2529" s="7"/>
      <c r="L2529" s="7"/>
      <c r="M2529" s="7"/>
      <c r="N2529" s="7"/>
      <c r="O2529" s="7"/>
    </row>
    <row r="2530" spans="10:15">
      <c r="J2530" s="7"/>
      <c r="K2530" s="7"/>
      <c r="L2530" s="7"/>
      <c r="M2530" s="7"/>
      <c r="N2530" s="7"/>
      <c r="O2530" s="7"/>
    </row>
    <row r="2531" spans="10:15">
      <c r="J2531" s="7"/>
      <c r="K2531" s="7"/>
      <c r="L2531" s="7"/>
      <c r="M2531" s="7"/>
      <c r="N2531" s="7"/>
      <c r="O2531" s="7"/>
    </row>
    <row r="2532" spans="10:15">
      <c r="J2532" s="7"/>
      <c r="K2532" s="7"/>
      <c r="L2532" s="7"/>
      <c r="M2532" s="7"/>
      <c r="N2532" s="7"/>
      <c r="O2532" s="7"/>
    </row>
    <row r="2533" spans="10:15">
      <c r="J2533" s="7"/>
      <c r="K2533" s="7"/>
      <c r="L2533" s="7"/>
      <c r="M2533" s="7"/>
      <c r="N2533" s="7"/>
      <c r="O2533" s="7"/>
    </row>
    <row r="2534" spans="10:15">
      <c r="J2534" s="7"/>
      <c r="K2534" s="7"/>
      <c r="L2534" s="7"/>
      <c r="M2534" s="7"/>
      <c r="N2534" s="7"/>
      <c r="O2534" s="7"/>
    </row>
    <row r="2535" spans="10:15">
      <c r="J2535" s="7"/>
      <c r="K2535" s="7"/>
      <c r="L2535" s="7"/>
      <c r="M2535" s="7"/>
      <c r="N2535" s="7"/>
      <c r="O2535" s="7"/>
    </row>
    <row r="2536" spans="10:15">
      <c r="J2536" s="7"/>
      <c r="K2536" s="7"/>
      <c r="L2536" s="7"/>
      <c r="M2536" s="7"/>
      <c r="N2536" s="7"/>
      <c r="O2536" s="7"/>
    </row>
    <row r="2537" spans="10:15">
      <c r="J2537" s="7"/>
      <c r="K2537" s="7"/>
      <c r="L2537" s="7"/>
      <c r="M2537" s="7"/>
      <c r="N2537" s="7"/>
      <c r="O2537" s="7"/>
    </row>
    <row r="2538" spans="10:15">
      <c r="J2538" s="7"/>
      <c r="K2538" s="7"/>
      <c r="L2538" s="7"/>
      <c r="M2538" s="7"/>
      <c r="N2538" s="7"/>
      <c r="O2538" s="7"/>
    </row>
    <row r="2539" spans="10:15">
      <c r="J2539" s="7"/>
      <c r="K2539" s="7"/>
      <c r="L2539" s="7"/>
      <c r="M2539" s="7"/>
      <c r="N2539" s="7"/>
      <c r="O2539" s="7"/>
    </row>
    <row r="2540" spans="10:15">
      <c r="J2540" s="7"/>
      <c r="K2540" s="7"/>
      <c r="L2540" s="7"/>
      <c r="M2540" s="7"/>
      <c r="N2540" s="7"/>
      <c r="O2540" s="7"/>
    </row>
    <row r="2541" spans="10:15">
      <c r="J2541" s="7"/>
      <c r="K2541" s="7"/>
      <c r="L2541" s="7"/>
      <c r="M2541" s="7"/>
      <c r="N2541" s="7"/>
      <c r="O2541" s="7"/>
    </row>
    <row r="2542" spans="10:15">
      <c r="J2542" s="7"/>
      <c r="K2542" s="7"/>
      <c r="L2542" s="7"/>
      <c r="M2542" s="7"/>
      <c r="N2542" s="7"/>
      <c r="O2542" s="7"/>
    </row>
    <row r="2543" spans="10:15">
      <c r="J2543" s="7"/>
      <c r="K2543" s="7"/>
      <c r="L2543" s="7"/>
      <c r="M2543" s="7"/>
      <c r="N2543" s="7"/>
      <c r="O2543" s="7"/>
    </row>
    <row r="2544" spans="10:15">
      <c r="J2544" s="7"/>
      <c r="K2544" s="7"/>
      <c r="L2544" s="7"/>
      <c r="M2544" s="7"/>
      <c r="N2544" s="7"/>
      <c r="O2544" s="7"/>
    </row>
    <row r="2545" spans="10:15">
      <c r="J2545" s="7"/>
      <c r="K2545" s="7"/>
      <c r="L2545" s="7"/>
      <c r="M2545" s="7"/>
      <c r="N2545" s="7"/>
      <c r="O2545" s="7"/>
    </row>
    <row r="2546" spans="10:15">
      <c r="J2546" s="7"/>
      <c r="K2546" s="7"/>
      <c r="L2546" s="7"/>
      <c r="M2546" s="7"/>
      <c r="N2546" s="7"/>
      <c r="O2546" s="7"/>
    </row>
    <row r="2547" spans="10:15">
      <c r="J2547" s="7"/>
      <c r="K2547" s="7"/>
      <c r="L2547" s="7"/>
      <c r="M2547" s="7"/>
      <c r="N2547" s="7"/>
      <c r="O2547" s="7"/>
    </row>
    <row r="2548" spans="10:15">
      <c r="J2548" s="7"/>
      <c r="K2548" s="7"/>
      <c r="L2548" s="7"/>
      <c r="M2548" s="7"/>
      <c r="N2548" s="7"/>
      <c r="O2548" s="7"/>
    </row>
    <row r="2549" spans="10:15">
      <c r="J2549" s="7"/>
      <c r="K2549" s="7"/>
      <c r="L2549" s="7"/>
      <c r="M2549" s="7"/>
      <c r="N2549" s="7"/>
      <c r="O2549" s="7"/>
    </row>
    <row r="2550" spans="10:15">
      <c r="J2550" s="7"/>
      <c r="K2550" s="7"/>
      <c r="L2550" s="7"/>
      <c r="M2550" s="7"/>
      <c r="N2550" s="7"/>
      <c r="O2550" s="7"/>
    </row>
    <row r="2551" spans="10:15">
      <c r="J2551" s="7"/>
      <c r="K2551" s="7"/>
      <c r="L2551" s="7"/>
      <c r="M2551" s="7"/>
      <c r="N2551" s="7"/>
      <c r="O2551" s="7"/>
    </row>
    <row r="2552" spans="10:15">
      <c r="J2552" s="7"/>
      <c r="K2552" s="7"/>
      <c r="L2552" s="7"/>
      <c r="M2552" s="7"/>
      <c r="N2552" s="7"/>
      <c r="O2552" s="7"/>
    </row>
    <row r="2553" spans="10:15">
      <c r="J2553" s="7"/>
      <c r="K2553" s="7"/>
      <c r="L2553" s="7"/>
      <c r="M2553" s="7"/>
      <c r="N2553" s="7"/>
      <c r="O2553" s="7"/>
    </row>
    <row r="2554" spans="10:15">
      <c r="J2554" s="7"/>
      <c r="K2554" s="7"/>
      <c r="L2554" s="7"/>
      <c r="M2554" s="7"/>
      <c r="N2554" s="7"/>
      <c r="O2554" s="7"/>
    </row>
    <row r="2555" spans="10:15">
      <c r="J2555" s="7"/>
      <c r="K2555" s="7"/>
      <c r="L2555" s="7"/>
      <c r="M2555" s="7"/>
      <c r="N2555" s="7"/>
      <c r="O2555" s="7"/>
    </row>
    <row r="2556" spans="10:15">
      <c r="J2556" s="7"/>
      <c r="K2556" s="7"/>
      <c r="L2556" s="7"/>
      <c r="M2556" s="7"/>
      <c r="N2556" s="7"/>
      <c r="O2556" s="7"/>
    </row>
    <row r="2557" spans="10:15">
      <c r="J2557" s="7"/>
      <c r="K2557" s="7"/>
      <c r="L2557" s="7"/>
      <c r="M2557" s="7"/>
      <c r="N2557" s="7"/>
      <c r="O2557" s="7"/>
    </row>
    <row r="2558" spans="10:15">
      <c r="J2558" s="7"/>
      <c r="K2558" s="7"/>
      <c r="L2558" s="7"/>
      <c r="M2558" s="7"/>
      <c r="N2558" s="7"/>
      <c r="O2558" s="7"/>
    </row>
    <row r="2559" spans="10:15">
      <c r="J2559" s="7"/>
      <c r="K2559" s="7"/>
      <c r="L2559" s="7"/>
      <c r="M2559" s="7"/>
      <c r="N2559" s="7"/>
      <c r="O2559" s="7"/>
    </row>
    <row r="2560" spans="10:15">
      <c r="J2560" s="7"/>
      <c r="K2560" s="7"/>
      <c r="L2560" s="7"/>
      <c r="M2560" s="7"/>
      <c r="N2560" s="7"/>
      <c r="O2560" s="7"/>
    </row>
    <row r="2561" spans="10:15">
      <c r="J2561" s="7"/>
      <c r="K2561" s="7"/>
      <c r="L2561" s="7"/>
      <c r="M2561" s="7"/>
      <c r="N2561" s="7"/>
      <c r="O2561" s="7"/>
    </row>
    <row r="2562" spans="10:15">
      <c r="J2562" s="7"/>
      <c r="K2562" s="7"/>
      <c r="L2562" s="7"/>
      <c r="M2562" s="7"/>
      <c r="N2562" s="7"/>
      <c r="O2562" s="7"/>
    </row>
    <row r="2563" spans="10:15">
      <c r="J2563" s="7"/>
      <c r="K2563" s="7"/>
      <c r="L2563" s="7"/>
      <c r="M2563" s="7"/>
      <c r="N2563" s="7"/>
      <c r="O2563" s="7"/>
    </row>
    <row r="2564" spans="10:15">
      <c r="J2564" s="7"/>
      <c r="K2564" s="7"/>
      <c r="L2564" s="7"/>
      <c r="M2564" s="7"/>
      <c r="N2564" s="7"/>
      <c r="O2564" s="7"/>
    </row>
    <row r="2565" spans="10:15">
      <c r="J2565" s="7"/>
      <c r="K2565" s="7"/>
      <c r="L2565" s="7"/>
      <c r="M2565" s="7"/>
      <c r="N2565" s="7"/>
      <c r="O2565" s="7"/>
    </row>
    <row r="2566" spans="10:15">
      <c r="J2566" s="7"/>
      <c r="K2566" s="7"/>
      <c r="L2566" s="7"/>
      <c r="M2566" s="7"/>
      <c r="N2566" s="7"/>
      <c r="O2566" s="7"/>
    </row>
    <row r="2567" spans="10:15">
      <c r="J2567" s="7"/>
      <c r="K2567" s="7"/>
      <c r="L2567" s="7"/>
      <c r="M2567" s="7"/>
      <c r="N2567" s="7"/>
      <c r="O2567" s="7"/>
    </row>
    <row r="2568" spans="10:15">
      <c r="J2568" s="7"/>
      <c r="K2568" s="7"/>
      <c r="L2568" s="7"/>
      <c r="M2568" s="7"/>
      <c r="N2568" s="7"/>
      <c r="O2568" s="7"/>
    </row>
    <row r="2569" spans="10:15">
      <c r="J2569" s="7"/>
      <c r="K2569" s="7"/>
      <c r="L2569" s="7"/>
      <c r="M2569" s="7"/>
      <c r="N2569" s="7"/>
      <c r="O2569" s="7"/>
    </row>
    <row r="2570" spans="10:15">
      <c r="J2570" s="7"/>
      <c r="K2570" s="7"/>
      <c r="L2570" s="7"/>
      <c r="M2570" s="7"/>
      <c r="N2570" s="7"/>
      <c r="O2570" s="7"/>
    </row>
    <row r="2571" spans="10:15">
      <c r="J2571" s="7"/>
      <c r="K2571" s="7"/>
      <c r="L2571" s="7"/>
      <c r="M2571" s="7"/>
      <c r="N2571" s="7"/>
      <c r="O2571" s="7"/>
    </row>
    <row r="2572" spans="10:15">
      <c r="J2572" s="7"/>
      <c r="K2572" s="7"/>
      <c r="L2572" s="7"/>
      <c r="M2572" s="7"/>
      <c r="N2572" s="7"/>
      <c r="O2572" s="7"/>
    </row>
    <row r="2573" spans="10:15">
      <c r="J2573" s="7"/>
      <c r="K2573" s="7"/>
      <c r="L2573" s="7"/>
      <c r="M2573" s="7"/>
      <c r="N2573" s="7"/>
      <c r="O2573" s="7"/>
    </row>
    <row r="2574" spans="10:15">
      <c r="J2574" s="7"/>
      <c r="K2574" s="7"/>
      <c r="L2574" s="7"/>
      <c r="M2574" s="7"/>
      <c r="N2574" s="7"/>
      <c r="O2574" s="7"/>
    </row>
    <row r="2575" spans="10:15">
      <c r="J2575" s="7"/>
      <c r="K2575" s="7"/>
      <c r="L2575" s="7"/>
      <c r="M2575" s="7"/>
      <c r="N2575" s="7"/>
      <c r="O2575" s="7"/>
    </row>
    <row r="2576" spans="10:15">
      <c r="J2576" s="7"/>
      <c r="K2576" s="7"/>
      <c r="L2576" s="7"/>
      <c r="M2576" s="7"/>
      <c r="N2576" s="7"/>
      <c r="O2576" s="7"/>
    </row>
    <row r="2577" spans="10:15">
      <c r="J2577" s="7"/>
      <c r="K2577" s="7"/>
      <c r="L2577" s="7"/>
      <c r="M2577" s="7"/>
      <c r="N2577" s="7"/>
      <c r="O2577" s="7"/>
    </row>
    <row r="2578" spans="10:15">
      <c r="J2578" s="7"/>
      <c r="K2578" s="7"/>
      <c r="L2578" s="7"/>
      <c r="M2578" s="7"/>
      <c r="N2578" s="7"/>
      <c r="O2578" s="7"/>
    </row>
    <row r="2579" spans="10:15">
      <c r="J2579" s="7"/>
      <c r="K2579" s="7"/>
      <c r="L2579" s="7"/>
      <c r="M2579" s="7"/>
      <c r="N2579" s="7"/>
      <c r="O2579" s="7"/>
    </row>
    <row r="2580" spans="10:15">
      <c r="J2580" s="7"/>
      <c r="K2580" s="7"/>
      <c r="L2580" s="7"/>
      <c r="M2580" s="7"/>
      <c r="N2580" s="7"/>
      <c r="O2580" s="7"/>
    </row>
    <row r="2581" spans="10:15">
      <c r="J2581" s="7"/>
      <c r="K2581" s="7"/>
      <c r="L2581" s="7"/>
      <c r="M2581" s="7"/>
      <c r="N2581" s="7"/>
      <c r="O2581" s="7"/>
    </row>
    <row r="2582" spans="10:15">
      <c r="J2582" s="7"/>
      <c r="K2582" s="7"/>
      <c r="L2582" s="7"/>
      <c r="M2582" s="7"/>
      <c r="N2582" s="7"/>
      <c r="O2582" s="7"/>
    </row>
    <row r="2583" spans="10:15">
      <c r="J2583" s="7"/>
      <c r="K2583" s="7"/>
      <c r="L2583" s="7"/>
      <c r="M2583" s="7"/>
      <c r="N2583" s="7"/>
      <c r="O2583" s="7"/>
    </row>
    <row r="2584" spans="10:15">
      <c r="J2584" s="7"/>
      <c r="K2584" s="7"/>
      <c r="L2584" s="7"/>
      <c r="M2584" s="7"/>
      <c r="N2584" s="7"/>
      <c r="O2584" s="7"/>
    </row>
    <row r="2585" spans="10:15">
      <c r="J2585" s="7"/>
      <c r="K2585" s="7"/>
      <c r="L2585" s="7"/>
      <c r="M2585" s="7"/>
      <c r="N2585" s="7"/>
      <c r="O2585" s="7"/>
    </row>
    <row r="2586" spans="10:15">
      <c r="J2586" s="7"/>
      <c r="K2586" s="7"/>
      <c r="L2586" s="7"/>
      <c r="M2586" s="7"/>
      <c r="N2586" s="7"/>
      <c r="O2586" s="7"/>
    </row>
    <row r="2587" spans="10:15">
      <c r="J2587" s="7"/>
      <c r="K2587" s="7"/>
      <c r="L2587" s="7"/>
      <c r="M2587" s="7"/>
      <c r="N2587" s="7"/>
      <c r="O2587" s="7"/>
    </row>
    <row r="2588" spans="10:15">
      <c r="J2588" s="7"/>
      <c r="K2588" s="7"/>
      <c r="L2588" s="7"/>
      <c r="M2588" s="7"/>
      <c r="N2588" s="7"/>
      <c r="O2588" s="7"/>
    </row>
    <row r="2589" spans="10:15">
      <c r="J2589" s="7"/>
      <c r="K2589" s="7"/>
      <c r="L2589" s="7"/>
      <c r="M2589" s="7"/>
      <c r="N2589" s="7"/>
      <c r="O2589" s="7"/>
    </row>
    <row r="2590" spans="10:15">
      <c r="J2590" s="7"/>
      <c r="K2590" s="7"/>
      <c r="L2590" s="7"/>
      <c r="M2590" s="7"/>
      <c r="N2590" s="7"/>
      <c r="O2590" s="7"/>
    </row>
    <row r="2591" spans="10:15">
      <c r="J2591" s="7"/>
      <c r="K2591" s="7"/>
      <c r="L2591" s="7"/>
      <c r="M2591" s="7"/>
      <c r="N2591" s="7"/>
      <c r="O2591" s="7"/>
    </row>
    <row r="2592" spans="10:15">
      <c r="J2592" s="7"/>
      <c r="K2592" s="7"/>
      <c r="L2592" s="7"/>
      <c r="M2592" s="7"/>
      <c r="N2592" s="7"/>
      <c r="O2592" s="7"/>
    </row>
    <row r="2593" spans="10:15">
      <c r="J2593" s="7"/>
      <c r="K2593" s="7"/>
      <c r="L2593" s="7"/>
      <c r="M2593" s="7"/>
      <c r="N2593" s="7"/>
      <c r="O2593" s="7"/>
    </row>
    <row r="2594" spans="10:15">
      <c r="J2594" s="7"/>
      <c r="K2594" s="7"/>
      <c r="L2594" s="7"/>
      <c r="M2594" s="7"/>
      <c r="N2594" s="7"/>
      <c r="O2594" s="7"/>
    </row>
    <row r="2595" spans="10:15">
      <c r="J2595" s="7"/>
      <c r="K2595" s="7"/>
      <c r="L2595" s="7"/>
      <c r="M2595" s="7"/>
      <c r="N2595" s="7"/>
      <c r="O2595" s="7"/>
    </row>
    <row r="2596" spans="10:15">
      <c r="J2596" s="7"/>
      <c r="K2596" s="7"/>
      <c r="L2596" s="7"/>
      <c r="M2596" s="7"/>
      <c r="N2596" s="7"/>
      <c r="O2596" s="7"/>
    </row>
    <row r="2597" spans="10:15">
      <c r="J2597" s="7"/>
      <c r="K2597" s="7"/>
      <c r="L2597" s="7"/>
      <c r="M2597" s="7"/>
      <c r="N2597" s="7"/>
      <c r="O2597" s="7"/>
    </row>
    <row r="2598" spans="10:15">
      <c r="J2598" s="7"/>
      <c r="K2598" s="7"/>
      <c r="L2598" s="7"/>
      <c r="M2598" s="7"/>
      <c r="N2598" s="7"/>
      <c r="O2598" s="7"/>
    </row>
    <row r="2599" spans="10:15">
      <c r="J2599" s="7"/>
      <c r="K2599" s="7"/>
      <c r="L2599" s="7"/>
      <c r="M2599" s="7"/>
      <c r="N2599" s="7"/>
      <c r="O2599" s="7"/>
    </row>
    <row r="2600" spans="10:15">
      <c r="J2600" s="7"/>
      <c r="K2600" s="7"/>
      <c r="L2600" s="7"/>
      <c r="M2600" s="7"/>
      <c r="N2600" s="7"/>
      <c r="O2600" s="7"/>
    </row>
    <row r="2601" spans="10:15">
      <c r="J2601" s="7"/>
      <c r="K2601" s="7"/>
      <c r="L2601" s="7"/>
      <c r="M2601" s="7"/>
      <c r="N2601" s="7"/>
      <c r="O2601" s="7"/>
    </row>
    <row r="2602" spans="10:15">
      <c r="J2602" s="7"/>
      <c r="K2602" s="7"/>
      <c r="L2602" s="7"/>
      <c r="M2602" s="7"/>
      <c r="N2602" s="7"/>
      <c r="O2602" s="7"/>
    </row>
    <row r="2603" spans="10:15">
      <c r="J2603" s="7"/>
      <c r="K2603" s="7"/>
      <c r="L2603" s="7"/>
      <c r="M2603" s="7"/>
      <c r="N2603" s="7"/>
      <c r="O2603" s="7"/>
    </row>
    <row r="2604" spans="10:15">
      <c r="J2604" s="7"/>
      <c r="K2604" s="7"/>
      <c r="L2604" s="7"/>
      <c r="M2604" s="7"/>
      <c r="N2604" s="7"/>
      <c r="O2604" s="7"/>
    </row>
    <row r="2605" spans="10:15">
      <c r="J2605" s="7"/>
      <c r="K2605" s="7"/>
      <c r="L2605" s="7"/>
      <c r="M2605" s="7"/>
      <c r="N2605" s="7"/>
      <c r="O2605" s="7"/>
    </row>
    <row r="2606" spans="10:15">
      <c r="J2606" s="7"/>
      <c r="K2606" s="7"/>
      <c r="L2606" s="7"/>
      <c r="M2606" s="7"/>
      <c r="N2606" s="7"/>
      <c r="O2606" s="7"/>
    </row>
    <row r="2607" spans="10:15">
      <c r="J2607" s="7"/>
      <c r="K2607" s="7"/>
      <c r="L2607" s="7"/>
      <c r="M2607" s="7"/>
      <c r="N2607" s="7"/>
      <c r="O2607" s="7"/>
    </row>
    <row r="2608" spans="10:15">
      <c r="J2608" s="7"/>
      <c r="K2608" s="7"/>
      <c r="L2608" s="7"/>
      <c r="M2608" s="7"/>
      <c r="N2608" s="7"/>
      <c r="O2608" s="7"/>
    </row>
    <row r="2609" spans="10:15">
      <c r="J2609" s="7"/>
      <c r="K2609" s="7"/>
      <c r="L2609" s="7"/>
      <c r="M2609" s="7"/>
      <c r="N2609" s="7"/>
      <c r="O2609" s="7"/>
    </row>
    <row r="2610" spans="10:15">
      <c r="J2610" s="7"/>
      <c r="K2610" s="7"/>
      <c r="L2610" s="7"/>
      <c r="M2610" s="7"/>
      <c r="N2610" s="7"/>
      <c r="O2610" s="7"/>
    </row>
    <row r="2611" spans="10:15">
      <c r="J2611" s="7"/>
      <c r="K2611" s="7"/>
      <c r="L2611" s="7"/>
      <c r="M2611" s="7"/>
      <c r="N2611" s="7"/>
      <c r="O2611" s="7"/>
    </row>
    <row r="2612" spans="10:15">
      <c r="J2612" s="7"/>
      <c r="K2612" s="7"/>
      <c r="L2612" s="7"/>
      <c r="M2612" s="7"/>
      <c r="N2612" s="7"/>
      <c r="O2612" s="7"/>
    </row>
    <row r="2613" spans="10:15">
      <c r="J2613" s="7"/>
      <c r="K2613" s="7"/>
      <c r="L2613" s="7"/>
      <c r="M2613" s="7"/>
      <c r="N2613" s="7"/>
      <c r="O2613" s="7"/>
    </row>
    <row r="2614" spans="10:15">
      <c r="J2614" s="7"/>
      <c r="K2614" s="7"/>
      <c r="L2614" s="7"/>
      <c r="M2614" s="7"/>
      <c r="N2614" s="7"/>
      <c r="O2614" s="7"/>
    </row>
    <row r="2615" spans="10:15">
      <c r="J2615" s="7"/>
      <c r="K2615" s="7"/>
      <c r="L2615" s="7"/>
      <c r="M2615" s="7"/>
      <c r="N2615" s="7"/>
      <c r="O2615" s="7"/>
    </row>
    <row r="2616" spans="10:15">
      <c r="J2616" s="7"/>
      <c r="K2616" s="7"/>
      <c r="L2616" s="7"/>
      <c r="M2616" s="7"/>
      <c r="N2616" s="7"/>
      <c r="O2616" s="7"/>
    </row>
    <row r="2617" spans="10:15">
      <c r="J2617" s="7"/>
      <c r="K2617" s="7"/>
      <c r="L2617" s="7"/>
      <c r="M2617" s="7"/>
      <c r="N2617" s="7"/>
      <c r="O2617" s="7"/>
    </row>
    <row r="2618" spans="10:15">
      <c r="J2618" s="7"/>
      <c r="K2618" s="7"/>
      <c r="L2618" s="7"/>
      <c r="M2618" s="7"/>
      <c r="N2618" s="7"/>
      <c r="O2618" s="7"/>
    </row>
    <row r="2619" spans="10:15">
      <c r="J2619" s="7"/>
      <c r="K2619" s="7"/>
      <c r="L2619" s="7"/>
      <c r="M2619" s="7"/>
      <c r="N2619" s="7"/>
      <c r="O2619" s="7"/>
    </row>
    <row r="2620" spans="10:15">
      <c r="J2620" s="7"/>
      <c r="K2620" s="7"/>
      <c r="L2620" s="7"/>
      <c r="M2620" s="7"/>
      <c r="N2620" s="7"/>
      <c r="O2620" s="7"/>
    </row>
    <row r="2621" spans="10:15">
      <c r="J2621" s="7"/>
      <c r="K2621" s="7"/>
      <c r="L2621" s="7"/>
      <c r="M2621" s="7"/>
      <c r="N2621" s="7"/>
      <c r="O2621" s="7"/>
    </row>
    <row r="2622" spans="10:15">
      <c r="J2622" s="7"/>
      <c r="K2622" s="7"/>
      <c r="L2622" s="7"/>
      <c r="M2622" s="7"/>
      <c r="N2622" s="7"/>
      <c r="O2622" s="7"/>
    </row>
    <row r="2623" spans="10:15">
      <c r="J2623" s="7"/>
      <c r="K2623" s="7"/>
      <c r="L2623" s="7"/>
      <c r="M2623" s="7"/>
      <c r="N2623" s="7"/>
      <c r="O2623" s="7"/>
    </row>
    <row r="2624" spans="10:15">
      <c r="J2624" s="7"/>
      <c r="K2624" s="7"/>
      <c r="L2624" s="7"/>
      <c r="M2624" s="7"/>
      <c r="N2624" s="7"/>
      <c r="O2624" s="7"/>
    </row>
    <row r="2625" spans="10:15">
      <c r="J2625" s="7"/>
      <c r="K2625" s="7"/>
      <c r="L2625" s="7"/>
      <c r="M2625" s="7"/>
      <c r="N2625" s="7"/>
      <c r="O2625" s="7"/>
    </row>
    <row r="2626" spans="10:15">
      <c r="J2626" s="7"/>
      <c r="K2626" s="7"/>
      <c r="L2626" s="7"/>
      <c r="M2626" s="7"/>
      <c r="N2626" s="7"/>
      <c r="O2626" s="7"/>
    </row>
    <row r="2627" spans="10:15">
      <c r="J2627" s="7"/>
      <c r="K2627" s="7"/>
      <c r="L2627" s="7"/>
      <c r="M2627" s="7"/>
      <c r="N2627" s="7"/>
      <c r="O2627" s="7"/>
    </row>
    <row r="2628" spans="10:15">
      <c r="J2628" s="7"/>
      <c r="K2628" s="7"/>
      <c r="L2628" s="7"/>
      <c r="M2628" s="7"/>
      <c r="N2628" s="7"/>
      <c r="O2628" s="7"/>
    </row>
    <row r="2629" spans="10:15">
      <c r="J2629" s="7"/>
      <c r="K2629" s="7"/>
      <c r="L2629" s="7"/>
      <c r="M2629" s="7"/>
      <c r="N2629" s="7"/>
      <c r="O2629" s="7"/>
    </row>
    <row r="2630" spans="10:15">
      <c r="J2630" s="7"/>
      <c r="K2630" s="7"/>
      <c r="L2630" s="7"/>
      <c r="M2630" s="7"/>
      <c r="N2630" s="7"/>
      <c r="O2630" s="7"/>
    </row>
    <row r="2631" spans="10:15">
      <c r="J2631" s="7"/>
      <c r="K2631" s="7"/>
      <c r="L2631" s="7"/>
      <c r="M2631" s="7"/>
      <c r="N2631" s="7"/>
      <c r="O2631" s="7"/>
    </row>
    <row r="2632" spans="10:15">
      <c r="J2632" s="7"/>
      <c r="K2632" s="7"/>
      <c r="L2632" s="7"/>
      <c r="M2632" s="7"/>
      <c r="N2632" s="7"/>
      <c r="O2632" s="7"/>
    </row>
    <row r="2633" spans="10:15">
      <c r="J2633" s="7"/>
      <c r="K2633" s="7"/>
      <c r="L2633" s="7"/>
      <c r="M2633" s="7"/>
      <c r="N2633" s="7"/>
      <c r="O2633" s="7"/>
    </row>
    <row r="2634" spans="10:15">
      <c r="J2634" s="7"/>
      <c r="K2634" s="7"/>
      <c r="L2634" s="7"/>
      <c r="M2634" s="7"/>
      <c r="N2634" s="7"/>
      <c r="O2634" s="7"/>
    </row>
    <row r="2635" spans="10:15">
      <c r="J2635" s="7"/>
      <c r="K2635" s="7"/>
      <c r="L2635" s="7"/>
      <c r="M2635" s="7"/>
      <c r="N2635" s="7"/>
      <c r="O2635" s="7"/>
    </row>
    <row r="2636" spans="10:15">
      <c r="J2636" s="7"/>
      <c r="K2636" s="7"/>
      <c r="L2636" s="7"/>
      <c r="M2636" s="7"/>
      <c r="N2636" s="7"/>
      <c r="O2636" s="7"/>
    </row>
    <row r="2637" spans="10:15">
      <c r="J2637" s="7"/>
      <c r="K2637" s="7"/>
      <c r="L2637" s="7"/>
      <c r="M2637" s="7"/>
      <c r="N2637" s="7"/>
      <c r="O2637" s="7"/>
    </row>
    <row r="2638" spans="10:15">
      <c r="J2638" s="7"/>
      <c r="K2638" s="7"/>
      <c r="L2638" s="7"/>
      <c r="M2638" s="7"/>
      <c r="N2638" s="7"/>
      <c r="O2638" s="7"/>
    </row>
    <row r="2639" spans="10:15">
      <c r="J2639" s="7"/>
      <c r="K2639" s="7"/>
      <c r="L2639" s="7"/>
      <c r="M2639" s="7"/>
      <c r="N2639" s="7"/>
      <c r="O2639" s="7"/>
    </row>
    <row r="2640" spans="10:15">
      <c r="J2640" s="7"/>
      <c r="K2640" s="7"/>
      <c r="L2640" s="7"/>
      <c r="M2640" s="7"/>
      <c r="N2640" s="7"/>
      <c r="O2640" s="7"/>
    </row>
    <row r="2641" spans="10:15">
      <c r="J2641" s="7"/>
      <c r="K2641" s="7"/>
      <c r="L2641" s="7"/>
      <c r="M2641" s="7"/>
      <c r="N2641" s="7"/>
      <c r="O2641" s="7"/>
    </row>
    <row r="2642" spans="10:15">
      <c r="J2642" s="7"/>
      <c r="K2642" s="7"/>
      <c r="L2642" s="7"/>
      <c r="M2642" s="7"/>
      <c r="N2642" s="7"/>
      <c r="O2642" s="7"/>
    </row>
    <row r="2643" spans="10:15">
      <c r="J2643" s="7"/>
      <c r="K2643" s="7"/>
      <c r="L2643" s="7"/>
      <c r="M2643" s="7"/>
      <c r="N2643" s="7"/>
      <c r="O2643" s="7"/>
    </row>
    <row r="2644" spans="10:15">
      <c r="J2644" s="7"/>
      <c r="K2644" s="7"/>
      <c r="L2644" s="7"/>
      <c r="M2644" s="7"/>
      <c r="N2644" s="7"/>
      <c r="O2644" s="7"/>
    </row>
    <row r="2645" spans="10:15">
      <c r="J2645" s="7"/>
      <c r="K2645" s="7"/>
      <c r="L2645" s="7"/>
      <c r="M2645" s="7"/>
      <c r="N2645" s="7"/>
      <c r="O2645" s="7"/>
    </row>
    <row r="2646" spans="10:15">
      <c r="J2646" s="7"/>
      <c r="K2646" s="7"/>
      <c r="L2646" s="7"/>
      <c r="M2646" s="7"/>
      <c r="N2646" s="7"/>
      <c r="O2646" s="7"/>
    </row>
    <row r="2647" spans="10:15">
      <c r="J2647" s="7"/>
      <c r="K2647" s="7"/>
      <c r="L2647" s="7"/>
      <c r="M2647" s="7"/>
      <c r="N2647" s="7"/>
      <c r="O2647" s="7"/>
    </row>
    <row r="2648" spans="10:15">
      <c r="J2648" s="7"/>
      <c r="K2648" s="7"/>
      <c r="L2648" s="7"/>
      <c r="M2648" s="7"/>
      <c r="N2648" s="7"/>
      <c r="O2648" s="7"/>
    </row>
    <row r="2649" spans="10:15">
      <c r="J2649" s="7"/>
      <c r="K2649" s="7"/>
      <c r="L2649" s="7"/>
      <c r="M2649" s="7"/>
      <c r="N2649" s="7"/>
      <c r="O2649" s="7"/>
    </row>
    <row r="2650" spans="10:15">
      <c r="J2650" s="7"/>
      <c r="K2650" s="7"/>
      <c r="L2650" s="7"/>
      <c r="M2650" s="7"/>
      <c r="N2650" s="7"/>
      <c r="O2650" s="7"/>
    </row>
    <row r="2651" spans="10:15">
      <c r="J2651" s="7"/>
      <c r="K2651" s="7"/>
      <c r="L2651" s="7"/>
      <c r="M2651" s="7"/>
      <c r="N2651" s="7"/>
      <c r="O2651" s="7"/>
    </row>
    <row r="2652" spans="10:15">
      <c r="J2652" s="7"/>
      <c r="K2652" s="7"/>
      <c r="L2652" s="7"/>
      <c r="M2652" s="7"/>
      <c r="N2652" s="7"/>
      <c r="O2652" s="7"/>
    </row>
    <row r="2653" spans="10:15">
      <c r="J2653" s="7"/>
      <c r="K2653" s="7"/>
      <c r="L2653" s="7"/>
      <c r="M2653" s="7"/>
      <c r="N2653" s="7"/>
      <c r="O2653" s="7"/>
    </row>
    <row r="2654" spans="10:15">
      <c r="J2654" s="7"/>
      <c r="K2654" s="7"/>
      <c r="L2654" s="7"/>
      <c r="M2654" s="7"/>
      <c r="N2654" s="7"/>
      <c r="O2654" s="7"/>
    </row>
    <row r="2655" spans="10:15">
      <c r="J2655" s="7"/>
      <c r="K2655" s="7"/>
      <c r="L2655" s="7"/>
      <c r="M2655" s="7"/>
      <c r="N2655" s="7"/>
      <c r="O2655" s="7"/>
    </row>
    <row r="2656" spans="10:15">
      <c r="J2656" s="7"/>
      <c r="K2656" s="7"/>
      <c r="L2656" s="7"/>
      <c r="M2656" s="7"/>
      <c r="N2656" s="7"/>
      <c r="O2656" s="7"/>
    </row>
    <row r="2657" spans="10:15">
      <c r="J2657" s="7"/>
      <c r="K2657" s="7"/>
      <c r="L2657" s="7"/>
      <c r="M2657" s="7"/>
      <c r="N2657" s="7"/>
      <c r="O2657" s="7"/>
    </row>
    <row r="2658" spans="10:15">
      <c r="J2658" s="7"/>
      <c r="K2658" s="7"/>
      <c r="L2658" s="7"/>
      <c r="M2658" s="7"/>
      <c r="N2658" s="7"/>
      <c r="O2658" s="7"/>
    </row>
    <row r="2659" spans="10:15">
      <c r="J2659" s="7"/>
      <c r="K2659" s="7"/>
      <c r="L2659" s="7"/>
      <c r="M2659" s="7"/>
      <c r="N2659" s="7"/>
      <c r="O2659" s="7"/>
    </row>
    <row r="2660" spans="10:15">
      <c r="J2660" s="7"/>
      <c r="K2660" s="7"/>
      <c r="L2660" s="7"/>
      <c r="M2660" s="7"/>
      <c r="N2660" s="7"/>
      <c r="O2660" s="7"/>
    </row>
    <row r="2661" spans="10:15">
      <c r="J2661" s="7"/>
      <c r="K2661" s="7"/>
      <c r="L2661" s="7"/>
      <c r="M2661" s="7"/>
      <c r="N2661" s="7"/>
      <c r="O2661" s="7"/>
    </row>
    <row r="2662" spans="10:15">
      <c r="J2662" s="7"/>
      <c r="K2662" s="7"/>
      <c r="L2662" s="7"/>
      <c r="M2662" s="7"/>
      <c r="N2662" s="7"/>
      <c r="O2662" s="7"/>
    </row>
    <row r="2663" spans="10:15">
      <c r="J2663" s="7"/>
      <c r="K2663" s="7"/>
      <c r="L2663" s="7"/>
      <c r="M2663" s="7"/>
      <c r="N2663" s="7"/>
      <c r="O2663" s="7"/>
    </row>
    <row r="2664" spans="10:15">
      <c r="J2664" s="7"/>
      <c r="K2664" s="7"/>
      <c r="L2664" s="7"/>
      <c r="M2664" s="7"/>
      <c r="N2664" s="7"/>
      <c r="O2664" s="7"/>
    </row>
    <row r="2665" spans="10:15">
      <c r="J2665" s="7"/>
      <c r="K2665" s="7"/>
      <c r="L2665" s="7"/>
      <c r="M2665" s="7"/>
      <c r="N2665" s="7"/>
      <c r="O2665" s="7"/>
    </row>
    <row r="2666" spans="10:15">
      <c r="J2666" s="7"/>
      <c r="K2666" s="7"/>
      <c r="L2666" s="7"/>
      <c r="M2666" s="7"/>
      <c r="N2666" s="7"/>
      <c r="O2666" s="7"/>
    </row>
    <row r="2667" spans="10:15">
      <c r="J2667" s="7"/>
      <c r="K2667" s="7"/>
      <c r="L2667" s="7"/>
      <c r="M2667" s="7"/>
      <c r="N2667" s="7"/>
      <c r="O2667" s="7"/>
    </row>
    <row r="2668" spans="10:15">
      <c r="J2668" s="7"/>
      <c r="K2668" s="7"/>
      <c r="L2668" s="7"/>
      <c r="M2668" s="7"/>
      <c r="N2668" s="7"/>
      <c r="O2668" s="7"/>
    </row>
    <row r="2669" spans="10:15">
      <c r="J2669" s="7"/>
      <c r="K2669" s="7"/>
      <c r="L2669" s="7"/>
      <c r="M2669" s="7"/>
      <c r="N2669" s="7"/>
      <c r="O2669" s="7"/>
    </row>
    <row r="2670" spans="10:15">
      <c r="J2670" s="7"/>
      <c r="K2670" s="7"/>
      <c r="L2670" s="7"/>
      <c r="M2670" s="7"/>
      <c r="N2670" s="7"/>
      <c r="O2670" s="7"/>
    </row>
    <row r="2671" spans="10:15">
      <c r="J2671" s="7"/>
      <c r="K2671" s="7"/>
      <c r="L2671" s="7"/>
      <c r="M2671" s="7"/>
      <c r="N2671" s="7"/>
      <c r="O2671" s="7"/>
    </row>
    <row r="2672" spans="10:15">
      <c r="J2672" s="7"/>
      <c r="K2672" s="7"/>
      <c r="L2672" s="7"/>
      <c r="M2672" s="7"/>
      <c r="N2672" s="7"/>
      <c r="O2672" s="7"/>
    </row>
    <row r="2673" spans="10:15">
      <c r="J2673" s="7"/>
      <c r="K2673" s="7"/>
      <c r="L2673" s="7"/>
      <c r="M2673" s="7"/>
      <c r="N2673" s="7"/>
      <c r="O2673" s="7"/>
    </row>
    <row r="2674" spans="10:15">
      <c r="J2674" s="7"/>
      <c r="K2674" s="7"/>
      <c r="L2674" s="7"/>
      <c r="M2674" s="7"/>
      <c r="N2674" s="7"/>
      <c r="O2674" s="7"/>
    </row>
    <row r="2675" spans="10:15">
      <c r="J2675" s="7"/>
      <c r="K2675" s="7"/>
      <c r="L2675" s="7"/>
      <c r="M2675" s="7"/>
      <c r="N2675" s="7"/>
      <c r="O2675" s="7"/>
    </row>
    <row r="2676" spans="10:15">
      <c r="J2676" s="7"/>
      <c r="K2676" s="7"/>
      <c r="L2676" s="7"/>
      <c r="M2676" s="7"/>
      <c r="N2676" s="7"/>
      <c r="O2676" s="7"/>
    </row>
    <row r="2677" spans="10:15">
      <c r="J2677" s="7"/>
      <c r="K2677" s="7"/>
      <c r="L2677" s="7"/>
      <c r="M2677" s="7"/>
      <c r="N2677" s="7"/>
      <c r="O2677" s="7"/>
    </row>
    <row r="2678" spans="10:15">
      <c r="J2678" s="7"/>
      <c r="K2678" s="7"/>
      <c r="L2678" s="7"/>
      <c r="M2678" s="7"/>
      <c r="N2678" s="7"/>
      <c r="O2678" s="7"/>
    </row>
    <row r="2679" spans="10:15">
      <c r="J2679" s="7"/>
      <c r="K2679" s="7"/>
      <c r="L2679" s="7"/>
      <c r="M2679" s="7"/>
      <c r="N2679" s="7"/>
      <c r="O2679" s="7"/>
    </row>
    <row r="2680" spans="10:15">
      <c r="J2680" s="7"/>
      <c r="K2680" s="7"/>
      <c r="L2680" s="7"/>
      <c r="M2680" s="7"/>
      <c r="N2680" s="7"/>
      <c r="O2680" s="7"/>
    </row>
    <row r="2681" spans="10:15">
      <c r="J2681" s="7"/>
      <c r="K2681" s="7"/>
      <c r="L2681" s="7"/>
      <c r="M2681" s="7"/>
      <c r="N2681" s="7"/>
      <c r="O2681" s="7"/>
    </row>
    <row r="2682" spans="10:15">
      <c r="J2682" s="7"/>
      <c r="K2682" s="7"/>
      <c r="L2682" s="7"/>
      <c r="M2682" s="7"/>
      <c r="N2682" s="7"/>
      <c r="O2682" s="7"/>
    </row>
    <row r="2683" spans="10:15">
      <c r="J2683" s="7"/>
      <c r="K2683" s="7"/>
      <c r="L2683" s="7"/>
      <c r="M2683" s="7"/>
      <c r="N2683" s="7"/>
      <c r="O2683" s="7"/>
    </row>
    <row r="2684" spans="10:15">
      <c r="J2684" s="7"/>
      <c r="K2684" s="7"/>
      <c r="L2684" s="7"/>
      <c r="M2684" s="7"/>
      <c r="N2684" s="7"/>
      <c r="O2684" s="7"/>
    </row>
    <row r="2685" spans="10:15">
      <c r="J2685" s="7"/>
      <c r="K2685" s="7"/>
      <c r="L2685" s="7"/>
      <c r="M2685" s="7"/>
      <c r="N2685" s="7"/>
      <c r="O2685" s="7"/>
    </row>
    <row r="2686" spans="10:15">
      <c r="J2686" s="7"/>
      <c r="K2686" s="7"/>
      <c r="L2686" s="7"/>
      <c r="M2686" s="7"/>
      <c r="N2686" s="7"/>
      <c r="O2686" s="7"/>
    </row>
    <row r="2687" spans="10:15">
      <c r="J2687" s="7"/>
      <c r="K2687" s="7"/>
      <c r="L2687" s="7"/>
      <c r="M2687" s="7"/>
      <c r="N2687" s="7"/>
      <c r="O2687" s="7"/>
    </row>
    <row r="2688" spans="10:15">
      <c r="J2688" s="7"/>
      <c r="K2688" s="7"/>
      <c r="L2688" s="7"/>
      <c r="M2688" s="7"/>
      <c r="N2688" s="7"/>
      <c r="O2688" s="7"/>
    </row>
    <row r="2689" spans="10:15">
      <c r="J2689" s="7"/>
      <c r="K2689" s="7"/>
      <c r="L2689" s="7"/>
      <c r="M2689" s="7"/>
      <c r="N2689" s="7"/>
      <c r="O2689" s="7"/>
    </row>
    <row r="2690" spans="10:15">
      <c r="J2690" s="7"/>
      <c r="K2690" s="7"/>
      <c r="L2690" s="7"/>
      <c r="M2690" s="7"/>
      <c r="N2690" s="7"/>
      <c r="O2690" s="7"/>
    </row>
    <row r="2691" spans="10:15">
      <c r="J2691" s="7"/>
      <c r="K2691" s="7"/>
      <c r="L2691" s="7"/>
      <c r="M2691" s="7"/>
      <c r="N2691" s="7"/>
      <c r="O2691" s="7"/>
    </row>
    <row r="2692" spans="10:15">
      <c r="J2692" s="7"/>
      <c r="K2692" s="7"/>
      <c r="L2692" s="7"/>
      <c r="M2692" s="7"/>
      <c r="N2692" s="7"/>
      <c r="O2692" s="7"/>
    </row>
    <row r="2693" spans="10:15">
      <c r="J2693" s="7"/>
      <c r="K2693" s="7"/>
      <c r="L2693" s="7"/>
      <c r="M2693" s="7"/>
      <c r="N2693" s="7"/>
      <c r="O2693" s="7"/>
    </row>
    <row r="2694" spans="10:15">
      <c r="J2694" s="7"/>
      <c r="K2694" s="7"/>
      <c r="L2694" s="7"/>
      <c r="M2694" s="7"/>
      <c r="N2694" s="7"/>
      <c r="O2694" s="7"/>
    </row>
    <row r="2695" spans="10:15">
      <c r="J2695" s="7"/>
      <c r="K2695" s="7"/>
      <c r="L2695" s="7"/>
      <c r="M2695" s="7"/>
      <c r="N2695" s="7"/>
      <c r="O2695" s="7"/>
    </row>
    <row r="2696" spans="10:15">
      <c r="J2696" s="7"/>
      <c r="K2696" s="7"/>
      <c r="L2696" s="7"/>
      <c r="M2696" s="7"/>
      <c r="N2696" s="7"/>
      <c r="O2696" s="7"/>
    </row>
    <row r="2697" spans="10:15">
      <c r="J2697" s="7"/>
      <c r="K2697" s="7"/>
      <c r="L2697" s="7"/>
      <c r="M2697" s="7"/>
      <c r="N2697" s="7"/>
      <c r="O2697" s="7"/>
    </row>
    <row r="2698" spans="10:15">
      <c r="J2698" s="7"/>
      <c r="K2698" s="7"/>
      <c r="L2698" s="7"/>
      <c r="M2698" s="7"/>
      <c r="N2698" s="7"/>
      <c r="O2698" s="7"/>
    </row>
    <row r="2699" spans="10:15">
      <c r="J2699" s="7"/>
      <c r="K2699" s="7"/>
      <c r="L2699" s="7"/>
      <c r="M2699" s="7"/>
      <c r="N2699" s="7"/>
      <c r="O2699" s="7"/>
    </row>
    <row r="2700" spans="10:15">
      <c r="J2700" s="7"/>
      <c r="K2700" s="7"/>
      <c r="L2700" s="7"/>
      <c r="M2700" s="7"/>
      <c r="N2700" s="7"/>
      <c r="O2700" s="7"/>
    </row>
    <row r="2701" spans="10:15">
      <c r="J2701" s="7"/>
      <c r="K2701" s="7"/>
      <c r="L2701" s="7"/>
      <c r="M2701" s="7"/>
      <c r="N2701" s="7"/>
      <c r="O2701" s="7"/>
    </row>
    <row r="2702" spans="10:15">
      <c r="J2702" s="7"/>
      <c r="K2702" s="7"/>
      <c r="L2702" s="7"/>
      <c r="M2702" s="7"/>
      <c r="N2702" s="7"/>
      <c r="O2702" s="7"/>
    </row>
    <row r="2703" spans="10:15">
      <c r="J2703" s="7"/>
      <c r="K2703" s="7"/>
      <c r="L2703" s="7"/>
      <c r="M2703" s="7"/>
      <c r="N2703" s="7"/>
      <c r="O2703" s="7"/>
    </row>
    <row r="2704" spans="10:15">
      <c r="J2704" s="7"/>
      <c r="K2704" s="7"/>
      <c r="L2704" s="7"/>
      <c r="M2704" s="7"/>
      <c r="N2704" s="7"/>
      <c r="O2704" s="7"/>
    </row>
    <row r="2705" spans="10:15">
      <c r="J2705" s="7"/>
      <c r="K2705" s="7"/>
      <c r="L2705" s="7"/>
      <c r="M2705" s="7"/>
      <c r="N2705" s="7"/>
      <c r="O2705" s="7"/>
    </row>
    <row r="2706" spans="10:15">
      <c r="J2706" s="7"/>
      <c r="K2706" s="7"/>
      <c r="L2706" s="7"/>
      <c r="M2706" s="7"/>
      <c r="N2706" s="7"/>
      <c r="O2706" s="7"/>
    </row>
    <row r="2707" spans="10:15">
      <c r="J2707" s="7"/>
      <c r="K2707" s="7"/>
      <c r="L2707" s="7"/>
      <c r="M2707" s="7"/>
      <c r="N2707" s="7"/>
      <c r="O2707" s="7"/>
    </row>
    <row r="2708" spans="10:15">
      <c r="J2708" s="7"/>
      <c r="K2708" s="7"/>
      <c r="L2708" s="7"/>
      <c r="M2708" s="7"/>
      <c r="N2708" s="7"/>
      <c r="O2708" s="7"/>
    </row>
    <row r="2709" spans="10:15">
      <c r="J2709" s="7"/>
      <c r="K2709" s="7"/>
      <c r="L2709" s="7"/>
      <c r="M2709" s="7"/>
      <c r="N2709" s="7"/>
      <c r="O2709" s="7"/>
    </row>
    <row r="2710" spans="10:15">
      <c r="J2710" s="7"/>
      <c r="K2710" s="7"/>
      <c r="L2710" s="7"/>
      <c r="M2710" s="7"/>
      <c r="N2710" s="7"/>
      <c r="O2710" s="7"/>
    </row>
    <row r="2711" spans="10:15">
      <c r="J2711" s="7"/>
      <c r="K2711" s="7"/>
      <c r="L2711" s="7"/>
      <c r="M2711" s="7"/>
      <c r="N2711" s="7"/>
      <c r="O2711" s="7"/>
    </row>
    <row r="2712" spans="10:15">
      <c r="J2712" s="7"/>
      <c r="K2712" s="7"/>
      <c r="L2712" s="7"/>
      <c r="M2712" s="7"/>
      <c r="N2712" s="7"/>
      <c r="O2712" s="7"/>
    </row>
    <row r="2713" spans="10:15">
      <c r="J2713" s="7"/>
      <c r="K2713" s="7"/>
      <c r="L2713" s="7"/>
      <c r="M2713" s="7"/>
      <c r="N2713" s="7"/>
      <c r="O2713" s="7"/>
    </row>
    <row r="2714" spans="10:15">
      <c r="J2714" s="7"/>
      <c r="K2714" s="7"/>
      <c r="L2714" s="7"/>
      <c r="M2714" s="7"/>
      <c r="N2714" s="7"/>
      <c r="O2714" s="7"/>
    </row>
    <row r="2715" spans="10:15">
      <c r="J2715" s="7"/>
      <c r="K2715" s="7"/>
      <c r="L2715" s="7"/>
      <c r="M2715" s="7"/>
      <c r="N2715" s="7"/>
      <c r="O2715" s="7"/>
    </row>
    <row r="2716" spans="10:15">
      <c r="J2716" s="7"/>
      <c r="K2716" s="7"/>
      <c r="L2716" s="7"/>
      <c r="M2716" s="7"/>
      <c r="N2716" s="7"/>
      <c r="O2716" s="7"/>
    </row>
    <row r="2717" spans="10:15">
      <c r="J2717" s="7"/>
      <c r="K2717" s="7"/>
      <c r="L2717" s="7"/>
      <c r="M2717" s="7"/>
      <c r="N2717" s="7"/>
      <c r="O2717" s="7"/>
    </row>
    <row r="2718" spans="10:15">
      <c r="J2718" s="7"/>
      <c r="K2718" s="7"/>
      <c r="L2718" s="7"/>
      <c r="M2718" s="7"/>
      <c r="N2718" s="7"/>
      <c r="O2718" s="7"/>
    </row>
    <row r="2719" spans="10:15">
      <c r="J2719" s="7"/>
      <c r="K2719" s="7"/>
      <c r="L2719" s="7"/>
      <c r="M2719" s="7"/>
      <c r="N2719" s="7"/>
      <c r="O2719" s="7"/>
    </row>
    <row r="2720" spans="10:15">
      <c r="J2720" s="7"/>
      <c r="K2720" s="7"/>
      <c r="L2720" s="7"/>
      <c r="M2720" s="7"/>
      <c r="N2720" s="7"/>
      <c r="O2720" s="7"/>
    </row>
    <row r="2721" spans="10:15">
      <c r="J2721" s="7"/>
      <c r="K2721" s="7"/>
      <c r="L2721" s="7"/>
      <c r="M2721" s="7"/>
      <c r="N2721" s="7"/>
      <c r="O2721" s="7"/>
    </row>
    <row r="2722" spans="10:15">
      <c r="J2722" s="7"/>
      <c r="K2722" s="7"/>
      <c r="L2722" s="7"/>
      <c r="M2722" s="7"/>
      <c r="N2722" s="7"/>
      <c r="O2722" s="7"/>
    </row>
    <row r="2723" spans="10:15">
      <c r="J2723" s="7"/>
      <c r="K2723" s="7"/>
      <c r="L2723" s="7"/>
      <c r="M2723" s="7"/>
      <c r="N2723" s="7"/>
      <c r="O2723" s="7"/>
    </row>
    <row r="2724" spans="10:15">
      <c r="J2724" s="7"/>
      <c r="K2724" s="7"/>
      <c r="L2724" s="7"/>
      <c r="M2724" s="7"/>
      <c r="N2724" s="7"/>
      <c r="O2724" s="7"/>
    </row>
    <row r="2725" spans="10:15">
      <c r="J2725" s="7"/>
      <c r="K2725" s="7"/>
      <c r="L2725" s="7"/>
      <c r="M2725" s="7"/>
      <c r="N2725" s="7"/>
      <c r="O2725" s="7"/>
    </row>
    <row r="2726" spans="10:15">
      <c r="J2726" s="7"/>
      <c r="K2726" s="7"/>
      <c r="L2726" s="7"/>
      <c r="M2726" s="7"/>
      <c r="N2726" s="7"/>
      <c r="O2726" s="7"/>
    </row>
    <row r="2727" spans="10:15">
      <c r="J2727" s="7"/>
      <c r="K2727" s="7"/>
      <c r="L2727" s="7"/>
      <c r="M2727" s="7"/>
      <c r="N2727" s="7"/>
      <c r="O2727" s="7"/>
    </row>
    <row r="2728" spans="10:15">
      <c r="J2728" s="7"/>
      <c r="K2728" s="7"/>
      <c r="L2728" s="7"/>
      <c r="M2728" s="7"/>
      <c r="N2728" s="7"/>
      <c r="O2728" s="7"/>
    </row>
    <row r="2729" spans="10:15">
      <c r="J2729" s="7"/>
      <c r="K2729" s="7"/>
      <c r="L2729" s="7"/>
      <c r="M2729" s="7"/>
      <c r="N2729" s="7"/>
      <c r="O2729" s="7"/>
    </row>
    <row r="2730" spans="10:15">
      <c r="J2730" s="7"/>
      <c r="K2730" s="7"/>
      <c r="L2730" s="7"/>
      <c r="M2730" s="7"/>
      <c r="N2730" s="7"/>
      <c r="O2730" s="7"/>
    </row>
    <row r="2731" spans="10:15">
      <c r="J2731" s="7"/>
      <c r="K2731" s="7"/>
      <c r="L2731" s="7"/>
      <c r="M2731" s="7"/>
      <c r="N2731" s="7"/>
      <c r="O2731" s="7"/>
    </row>
    <row r="2732" spans="10:15">
      <c r="J2732" s="7"/>
      <c r="K2732" s="7"/>
      <c r="L2732" s="7"/>
      <c r="M2732" s="7"/>
      <c r="N2732" s="7"/>
      <c r="O2732" s="7"/>
    </row>
    <row r="2733" spans="10:15">
      <c r="J2733" s="7"/>
      <c r="K2733" s="7"/>
      <c r="L2733" s="7"/>
      <c r="M2733" s="7"/>
      <c r="N2733" s="7"/>
      <c r="O2733" s="7"/>
    </row>
    <row r="2734" spans="10:15">
      <c r="J2734" s="7"/>
      <c r="K2734" s="7"/>
      <c r="L2734" s="7"/>
      <c r="M2734" s="7"/>
      <c r="N2734" s="7"/>
      <c r="O2734" s="7"/>
    </row>
    <row r="2735" spans="10:15">
      <c r="J2735" s="7"/>
      <c r="K2735" s="7"/>
      <c r="L2735" s="7"/>
      <c r="M2735" s="7"/>
      <c r="N2735" s="7"/>
      <c r="O2735" s="7"/>
    </row>
    <row r="2736" spans="10:15">
      <c r="J2736" s="7"/>
      <c r="K2736" s="7"/>
      <c r="L2736" s="7"/>
      <c r="M2736" s="7"/>
      <c r="N2736" s="7"/>
      <c r="O2736" s="7"/>
    </row>
    <row r="2737" spans="10:15">
      <c r="J2737" s="7"/>
      <c r="K2737" s="7"/>
      <c r="L2737" s="7"/>
      <c r="M2737" s="7"/>
      <c r="N2737" s="7"/>
      <c r="O2737" s="7"/>
    </row>
    <row r="2738" spans="10:15">
      <c r="J2738" s="7"/>
      <c r="K2738" s="7"/>
      <c r="L2738" s="7"/>
      <c r="M2738" s="7"/>
      <c r="N2738" s="7"/>
      <c r="O2738" s="7"/>
    </row>
    <row r="2739" spans="10:15">
      <c r="J2739" s="7"/>
      <c r="K2739" s="7"/>
      <c r="L2739" s="7"/>
      <c r="M2739" s="7"/>
      <c r="N2739" s="7"/>
      <c r="O2739" s="7"/>
    </row>
    <row r="2740" spans="10:15">
      <c r="J2740" s="7"/>
      <c r="K2740" s="7"/>
      <c r="L2740" s="7"/>
      <c r="M2740" s="7"/>
      <c r="N2740" s="7"/>
      <c r="O2740" s="7"/>
    </row>
    <row r="2741" spans="10:15">
      <c r="J2741" s="7"/>
      <c r="K2741" s="7"/>
      <c r="L2741" s="7"/>
      <c r="M2741" s="7"/>
      <c r="N2741" s="7"/>
      <c r="O2741" s="7"/>
    </row>
    <row r="2742" spans="10:15">
      <c r="J2742" s="7"/>
      <c r="K2742" s="7"/>
      <c r="L2742" s="7"/>
      <c r="M2742" s="7"/>
      <c r="N2742" s="7"/>
      <c r="O2742" s="7"/>
    </row>
    <row r="2743" spans="10:15">
      <c r="J2743" s="7"/>
      <c r="K2743" s="7"/>
      <c r="L2743" s="7"/>
      <c r="M2743" s="7"/>
      <c r="N2743" s="7"/>
      <c r="O2743" s="7"/>
    </row>
    <row r="2744" spans="10:15">
      <c r="J2744" s="7"/>
      <c r="K2744" s="7"/>
      <c r="L2744" s="7"/>
      <c r="M2744" s="7"/>
      <c r="N2744" s="7"/>
      <c r="O2744" s="7"/>
    </row>
    <row r="2745" spans="10:15">
      <c r="J2745" s="7"/>
      <c r="K2745" s="7"/>
      <c r="L2745" s="7"/>
      <c r="M2745" s="7"/>
      <c r="N2745" s="7"/>
      <c r="O2745" s="7"/>
    </row>
    <row r="2746" spans="10:15">
      <c r="J2746" s="7"/>
      <c r="K2746" s="7"/>
      <c r="L2746" s="7"/>
      <c r="M2746" s="7"/>
      <c r="N2746" s="7"/>
      <c r="O2746" s="7"/>
    </row>
    <row r="2747" spans="10:15">
      <c r="J2747" s="7"/>
      <c r="K2747" s="7"/>
      <c r="L2747" s="7"/>
      <c r="M2747" s="7"/>
      <c r="N2747" s="7"/>
      <c r="O2747" s="7"/>
    </row>
    <row r="2748" spans="10:15">
      <c r="J2748" s="7"/>
      <c r="K2748" s="7"/>
      <c r="L2748" s="7"/>
      <c r="M2748" s="7"/>
      <c r="N2748" s="7"/>
      <c r="O2748" s="7"/>
    </row>
    <row r="2749" spans="10:15">
      <c r="J2749" s="7"/>
      <c r="K2749" s="7"/>
      <c r="L2749" s="7"/>
      <c r="M2749" s="7"/>
      <c r="N2749" s="7"/>
      <c r="O2749" s="7"/>
    </row>
    <row r="2750" spans="10:15">
      <c r="J2750" s="7"/>
      <c r="K2750" s="7"/>
      <c r="L2750" s="7"/>
      <c r="M2750" s="7"/>
      <c r="N2750" s="7"/>
      <c r="O2750" s="7"/>
    </row>
    <row r="2751" spans="10:15">
      <c r="J2751" s="7"/>
      <c r="K2751" s="7"/>
      <c r="L2751" s="7"/>
      <c r="M2751" s="7"/>
      <c r="N2751" s="7"/>
      <c r="O2751" s="7"/>
    </row>
    <row r="2752" spans="10:15">
      <c r="J2752" s="7"/>
      <c r="K2752" s="7"/>
      <c r="L2752" s="7"/>
      <c r="M2752" s="7"/>
      <c r="N2752" s="7"/>
      <c r="O2752" s="7"/>
    </row>
    <row r="2753" spans="10:15">
      <c r="J2753" s="7"/>
      <c r="K2753" s="7"/>
      <c r="L2753" s="7"/>
      <c r="M2753" s="7"/>
      <c r="N2753" s="7"/>
      <c r="O2753" s="7"/>
    </row>
    <row r="2754" spans="10:15">
      <c r="J2754" s="7"/>
      <c r="K2754" s="7"/>
      <c r="L2754" s="7"/>
      <c r="M2754" s="7"/>
      <c r="N2754" s="7"/>
      <c r="O2754" s="7"/>
    </row>
    <row r="2755" spans="10:15">
      <c r="J2755" s="7"/>
      <c r="K2755" s="7"/>
      <c r="L2755" s="7"/>
      <c r="M2755" s="7"/>
      <c r="N2755" s="7"/>
      <c r="O2755" s="7"/>
    </row>
    <row r="2756" spans="10:15">
      <c r="J2756" s="7"/>
      <c r="K2756" s="7"/>
      <c r="L2756" s="7"/>
      <c r="M2756" s="7"/>
      <c r="N2756" s="7"/>
      <c r="O2756" s="7"/>
    </row>
    <row r="2757" spans="10:15">
      <c r="J2757" s="7"/>
      <c r="K2757" s="7"/>
      <c r="L2757" s="7"/>
      <c r="M2757" s="7"/>
      <c r="N2757" s="7"/>
      <c r="O2757" s="7"/>
    </row>
    <row r="2758" spans="10:15">
      <c r="J2758" s="7"/>
      <c r="K2758" s="7"/>
      <c r="L2758" s="7"/>
      <c r="M2758" s="7"/>
      <c r="N2758" s="7"/>
      <c r="O2758" s="7"/>
    </row>
    <row r="2759" spans="10:15">
      <c r="J2759" s="7"/>
      <c r="K2759" s="7"/>
      <c r="L2759" s="7"/>
      <c r="M2759" s="7"/>
      <c r="N2759" s="7"/>
      <c r="O2759" s="7"/>
    </row>
    <row r="2760" spans="10:15">
      <c r="J2760" s="7"/>
      <c r="K2760" s="7"/>
      <c r="L2760" s="7"/>
      <c r="M2760" s="7"/>
      <c r="N2760" s="7"/>
      <c r="O2760" s="7"/>
    </row>
    <row r="2761" spans="10:15">
      <c r="J2761" s="7"/>
      <c r="K2761" s="7"/>
      <c r="L2761" s="7"/>
      <c r="M2761" s="7"/>
      <c r="N2761" s="7"/>
      <c r="O2761" s="7"/>
    </row>
    <row r="2762" spans="10:15">
      <c r="J2762" s="7"/>
      <c r="K2762" s="7"/>
      <c r="L2762" s="7"/>
      <c r="M2762" s="7"/>
      <c r="N2762" s="7"/>
      <c r="O2762" s="7"/>
    </row>
    <row r="2763" spans="10:15">
      <c r="J2763" s="7"/>
      <c r="K2763" s="7"/>
      <c r="L2763" s="7"/>
      <c r="M2763" s="7"/>
      <c r="N2763" s="7"/>
      <c r="O2763" s="7"/>
    </row>
    <row r="2764" spans="10:15">
      <c r="J2764" s="7"/>
      <c r="K2764" s="7"/>
      <c r="L2764" s="7"/>
      <c r="M2764" s="7"/>
      <c r="N2764" s="7"/>
      <c r="O2764" s="7"/>
    </row>
    <row r="2765" spans="10:15">
      <c r="J2765" s="7"/>
      <c r="K2765" s="7"/>
      <c r="L2765" s="7"/>
      <c r="M2765" s="7"/>
      <c r="N2765" s="7"/>
      <c r="O2765" s="7"/>
    </row>
    <row r="2766" spans="10:15">
      <c r="J2766" s="7"/>
      <c r="K2766" s="7"/>
      <c r="L2766" s="7"/>
      <c r="M2766" s="7"/>
      <c r="N2766" s="7"/>
      <c r="O2766" s="7"/>
    </row>
    <row r="2767" spans="10:15">
      <c r="J2767" s="7"/>
      <c r="K2767" s="7"/>
      <c r="L2767" s="7"/>
      <c r="M2767" s="7"/>
      <c r="N2767" s="7"/>
      <c r="O2767" s="7"/>
    </row>
    <row r="2768" spans="10:15">
      <c r="J2768" s="7"/>
      <c r="K2768" s="7"/>
      <c r="L2768" s="7"/>
      <c r="M2768" s="7"/>
      <c r="N2768" s="7"/>
      <c r="O2768" s="7"/>
    </row>
    <row r="2769" spans="10:15">
      <c r="J2769" s="7"/>
      <c r="K2769" s="7"/>
      <c r="L2769" s="7"/>
      <c r="M2769" s="7"/>
      <c r="N2769" s="7"/>
      <c r="O2769" s="7"/>
    </row>
    <row r="2770" spans="10:15">
      <c r="J2770" s="7"/>
      <c r="K2770" s="7"/>
      <c r="L2770" s="7"/>
      <c r="M2770" s="7"/>
      <c r="N2770" s="7"/>
      <c r="O2770" s="7"/>
    </row>
    <row r="2771" spans="10:15">
      <c r="J2771" s="7"/>
      <c r="K2771" s="7"/>
      <c r="L2771" s="7"/>
      <c r="M2771" s="7"/>
      <c r="N2771" s="7"/>
      <c r="O2771" s="7"/>
    </row>
    <row r="2772" spans="10:15">
      <c r="J2772" s="7"/>
      <c r="K2772" s="7"/>
      <c r="L2772" s="7"/>
      <c r="M2772" s="7"/>
      <c r="N2772" s="7"/>
      <c r="O2772" s="7"/>
    </row>
    <row r="2773" spans="10:15">
      <c r="J2773" s="7"/>
      <c r="K2773" s="7"/>
      <c r="L2773" s="7"/>
      <c r="M2773" s="7"/>
      <c r="N2773" s="7"/>
      <c r="O2773" s="7"/>
    </row>
    <row r="2774" spans="10:15">
      <c r="J2774" s="7"/>
      <c r="K2774" s="7"/>
      <c r="L2774" s="7"/>
      <c r="M2774" s="7"/>
      <c r="N2774" s="7"/>
      <c r="O2774" s="7"/>
    </row>
    <row r="2775" spans="10:15">
      <c r="J2775" s="7"/>
      <c r="K2775" s="7"/>
      <c r="L2775" s="7"/>
      <c r="M2775" s="7"/>
      <c r="N2775" s="7"/>
      <c r="O2775" s="7"/>
    </row>
    <row r="2776" spans="10:15">
      <c r="J2776" s="7"/>
      <c r="K2776" s="7"/>
      <c r="L2776" s="7"/>
      <c r="M2776" s="7"/>
      <c r="N2776" s="7"/>
      <c r="O2776" s="7"/>
    </row>
    <row r="2777" spans="10:15">
      <c r="J2777" s="7"/>
      <c r="K2777" s="7"/>
      <c r="L2777" s="7"/>
      <c r="M2777" s="7"/>
      <c r="N2777" s="7"/>
      <c r="O2777" s="7"/>
    </row>
    <row r="2778" spans="10:15">
      <c r="J2778" s="7"/>
      <c r="K2778" s="7"/>
      <c r="L2778" s="7"/>
      <c r="M2778" s="7"/>
      <c r="N2778" s="7"/>
      <c r="O2778" s="7"/>
    </row>
    <row r="2779" spans="10:15">
      <c r="J2779" s="7"/>
      <c r="K2779" s="7"/>
      <c r="L2779" s="7"/>
      <c r="M2779" s="7"/>
      <c r="N2779" s="7"/>
      <c r="O2779" s="7"/>
    </row>
    <row r="2780" spans="10:15">
      <c r="J2780" s="7"/>
      <c r="K2780" s="7"/>
      <c r="L2780" s="7"/>
      <c r="M2780" s="7"/>
      <c r="N2780" s="7"/>
      <c r="O2780" s="7"/>
    </row>
    <row r="2781" spans="10:15">
      <c r="J2781" s="7"/>
      <c r="K2781" s="7"/>
      <c r="L2781" s="7"/>
      <c r="M2781" s="7"/>
      <c r="N2781" s="7"/>
      <c r="O2781" s="7"/>
    </row>
    <row r="2782" spans="10:15">
      <c r="J2782" s="7"/>
      <c r="K2782" s="7"/>
      <c r="L2782" s="7"/>
      <c r="M2782" s="7"/>
      <c r="N2782" s="7"/>
      <c r="O2782" s="7"/>
    </row>
    <row r="2783" spans="10:15">
      <c r="J2783" s="7"/>
      <c r="K2783" s="7"/>
      <c r="L2783" s="7"/>
      <c r="M2783" s="7"/>
      <c r="N2783" s="7"/>
      <c r="O2783" s="7"/>
    </row>
    <row r="2784" spans="10:15">
      <c r="J2784" s="7"/>
      <c r="K2784" s="7"/>
      <c r="L2784" s="7"/>
      <c r="M2784" s="7"/>
      <c r="N2784" s="7"/>
      <c r="O2784" s="7"/>
    </row>
    <row r="2785" spans="10:15">
      <c r="J2785" s="7"/>
      <c r="K2785" s="7"/>
      <c r="L2785" s="7"/>
      <c r="M2785" s="7"/>
      <c r="N2785" s="7"/>
      <c r="O2785" s="7"/>
    </row>
    <row r="2786" spans="10:15">
      <c r="J2786" s="7"/>
      <c r="K2786" s="7"/>
      <c r="L2786" s="7"/>
      <c r="M2786" s="7"/>
      <c r="N2786" s="7"/>
      <c r="O2786" s="7"/>
    </row>
    <row r="2787" spans="10:15">
      <c r="J2787" s="7"/>
      <c r="K2787" s="7"/>
      <c r="L2787" s="7"/>
      <c r="M2787" s="7"/>
      <c r="N2787" s="7"/>
      <c r="O2787" s="7"/>
    </row>
    <row r="2788" spans="10:15">
      <c r="J2788" s="7"/>
      <c r="K2788" s="7"/>
      <c r="L2788" s="7"/>
      <c r="M2788" s="7"/>
      <c r="N2788" s="7"/>
      <c r="O2788" s="7"/>
    </row>
    <row r="2789" spans="10:15">
      <c r="J2789" s="7"/>
      <c r="K2789" s="7"/>
      <c r="L2789" s="7"/>
      <c r="M2789" s="7"/>
      <c r="N2789" s="7"/>
      <c r="O2789" s="7"/>
    </row>
    <row r="2790" spans="10:15">
      <c r="J2790" s="7"/>
      <c r="K2790" s="7"/>
      <c r="L2790" s="7"/>
      <c r="M2790" s="7"/>
      <c r="N2790" s="7"/>
      <c r="O2790" s="7"/>
    </row>
    <row r="2791" spans="10:15">
      <c r="J2791" s="7"/>
      <c r="K2791" s="7"/>
      <c r="L2791" s="7"/>
      <c r="M2791" s="7"/>
      <c r="N2791" s="7"/>
      <c r="O2791" s="7"/>
    </row>
    <row r="2792" spans="10:15">
      <c r="J2792" s="7"/>
      <c r="K2792" s="7"/>
      <c r="L2792" s="7"/>
      <c r="M2792" s="7"/>
      <c r="N2792" s="7"/>
      <c r="O2792" s="7"/>
    </row>
    <row r="2793" spans="10:15">
      <c r="J2793" s="7"/>
      <c r="K2793" s="7"/>
      <c r="L2793" s="7"/>
      <c r="M2793" s="7"/>
      <c r="N2793" s="7"/>
      <c r="O2793" s="7"/>
    </row>
    <row r="2794" spans="10:15">
      <c r="J2794" s="7"/>
      <c r="K2794" s="7"/>
      <c r="L2794" s="7"/>
      <c r="M2794" s="7"/>
      <c r="N2794" s="7"/>
      <c r="O2794" s="7"/>
    </row>
    <row r="2795" spans="10:15">
      <c r="J2795" s="7"/>
      <c r="K2795" s="7"/>
      <c r="L2795" s="7"/>
      <c r="M2795" s="7"/>
      <c r="N2795" s="7"/>
      <c r="O2795" s="7"/>
    </row>
    <row r="2796" spans="10:15">
      <c r="J2796" s="7"/>
      <c r="K2796" s="7"/>
      <c r="L2796" s="7"/>
      <c r="M2796" s="7"/>
      <c r="N2796" s="7"/>
      <c r="O2796" s="7"/>
    </row>
    <row r="2797" spans="10:15">
      <c r="J2797" s="7"/>
      <c r="K2797" s="7"/>
      <c r="L2797" s="7"/>
      <c r="M2797" s="7"/>
      <c r="N2797" s="7"/>
      <c r="O2797" s="7"/>
    </row>
    <row r="2798" spans="10:15">
      <c r="J2798" s="7"/>
      <c r="K2798" s="7"/>
      <c r="L2798" s="7"/>
      <c r="M2798" s="7"/>
      <c r="N2798" s="7"/>
      <c r="O2798" s="7"/>
    </row>
    <row r="2799" spans="10:15">
      <c r="J2799" s="7"/>
      <c r="K2799" s="7"/>
      <c r="L2799" s="7"/>
      <c r="M2799" s="7"/>
      <c r="N2799" s="7"/>
      <c r="O2799" s="7"/>
    </row>
    <row r="2800" spans="10:15">
      <c r="J2800" s="7"/>
      <c r="K2800" s="7"/>
      <c r="L2800" s="7"/>
      <c r="M2800" s="7"/>
      <c r="N2800" s="7"/>
      <c r="O2800" s="7"/>
    </row>
    <row r="2801" spans="10:15">
      <c r="J2801" s="7"/>
      <c r="K2801" s="7"/>
      <c r="L2801" s="7"/>
      <c r="M2801" s="7"/>
      <c r="N2801" s="7"/>
      <c r="O2801" s="7"/>
    </row>
    <row r="2802" spans="10:15">
      <c r="J2802" s="7"/>
      <c r="K2802" s="7"/>
      <c r="L2802" s="7"/>
      <c r="M2802" s="7"/>
      <c r="N2802" s="7"/>
      <c r="O2802" s="7"/>
    </row>
    <row r="2803" spans="10:15">
      <c r="J2803" s="7"/>
      <c r="K2803" s="7"/>
      <c r="L2803" s="7"/>
      <c r="M2803" s="7"/>
      <c r="N2803" s="7"/>
      <c r="O2803" s="7"/>
    </row>
    <row r="2804" spans="10:15">
      <c r="J2804" s="7"/>
      <c r="K2804" s="7"/>
      <c r="L2804" s="7"/>
      <c r="M2804" s="7"/>
      <c r="N2804" s="7"/>
      <c r="O2804" s="7"/>
    </row>
    <row r="2805" spans="10:15">
      <c r="J2805" s="7"/>
      <c r="K2805" s="7"/>
      <c r="L2805" s="7"/>
      <c r="M2805" s="7"/>
      <c r="N2805" s="7"/>
      <c r="O2805" s="7"/>
    </row>
    <row r="2806" spans="10:15">
      <c r="J2806" s="7"/>
      <c r="K2806" s="7"/>
      <c r="L2806" s="7"/>
      <c r="M2806" s="7"/>
      <c r="N2806" s="7"/>
      <c r="O2806" s="7"/>
    </row>
    <row r="2807" spans="10:15">
      <c r="J2807" s="7"/>
      <c r="K2807" s="7"/>
      <c r="L2807" s="7"/>
      <c r="M2807" s="7"/>
      <c r="N2807" s="7"/>
      <c r="O2807" s="7"/>
    </row>
    <row r="2808" spans="10:15">
      <c r="J2808" s="7"/>
      <c r="K2808" s="7"/>
      <c r="L2808" s="7"/>
      <c r="M2808" s="7"/>
      <c r="N2808" s="7"/>
      <c r="O2808" s="7"/>
    </row>
    <row r="2809" spans="10:15">
      <c r="J2809" s="7"/>
      <c r="K2809" s="7"/>
      <c r="L2809" s="7"/>
      <c r="M2809" s="7"/>
      <c r="N2809" s="7"/>
      <c r="O2809" s="7"/>
    </row>
    <row r="2810" spans="10:15">
      <c r="J2810" s="7"/>
      <c r="K2810" s="7"/>
      <c r="L2810" s="7"/>
      <c r="M2810" s="7"/>
      <c r="N2810" s="7"/>
      <c r="O2810" s="7"/>
    </row>
    <row r="2811" spans="10:15">
      <c r="J2811" s="7"/>
      <c r="K2811" s="7"/>
      <c r="L2811" s="7"/>
      <c r="M2811" s="7"/>
      <c r="N2811" s="7"/>
      <c r="O2811" s="7"/>
    </row>
    <row r="2812" spans="10:15">
      <c r="J2812" s="7"/>
      <c r="K2812" s="7"/>
      <c r="L2812" s="7"/>
      <c r="M2812" s="7"/>
      <c r="N2812" s="7"/>
      <c r="O2812" s="7"/>
    </row>
    <row r="2813" spans="10:15">
      <c r="J2813" s="7"/>
      <c r="K2813" s="7"/>
      <c r="L2813" s="7"/>
      <c r="M2813" s="7"/>
      <c r="N2813" s="7"/>
      <c r="O2813" s="7"/>
    </row>
    <row r="2814" spans="10:15">
      <c r="J2814" s="7"/>
      <c r="K2814" s="7"/>
      <c r="L2814" s="7"/>
      <c r="M2814" s="7"/>
      <c r="N2814" s="7"/>
      <c r="O2814" s="7"/>
    </row>
    <row r="2815" spans="10:15">
      <c r="J2815" s="7"/>
      <c r="K2815" s="7"/>
      <c r="L2815" s="7"/>
      <c r="M2815" s="7"/>
      <c r="N2815" s="7"/>
      <c r="O2815" s="7"/>
    </row>
    <row r="2816" spans="10:15">
      <c r="J2816" s="7"/>
      <c r="K2816" s="7"/>
      <c r="L2816" s="7"/>
      <c r="M2816" s="7"/>
      <c r="N2816" s="7"/>
      <c r="O2816" s="7"/>
    </row>
    <row r="2817" spans="10:15">
      <c r="J2817" s="7"/>
      <c r="K2817" s="7"/>
      <c r="L2817" s="7"/>
      <c r="M2817" s="7"/>
      <c r="N2817" s="7"/>
      <c r="O2817" s="7"/>
    </row>
    <row r="2818" spans="10:15">
      <c r="J2818" s="7"/>
      <c r="K2818" s="7"/>
      <c r="L2818" s="7"/>
      <c r="M2818" s="7"/>
      <c r="N2818" s="7"/>
      <c r="O2818" s="7"/>
    </row>
    <row r="2819" spans="10:15">
      <c r="J2819" s="7"/>
      <c r="K2819" s="7"/>
      <c r="L2819" s="7"/>
      <c r="M2819" s="7"/>
      <c r="N2819" s="7"/>
      <c r="O2819" s="7"/>
    </row>
    <row r="2820" spans="10:15">
      <c r="J2820" s="7"/>
      <c r="K2820" s="7"/>
      <c r="L2820" s="7"/>
      <c r="M2820" s="7"/>
      <c r="N2820" s="7"/>
      <c r="O2820" s="7"/>
    </row>
    <row r="2821" spans="10:15">
      <c r="J2821" s="7"/>
      <c r="K2821" s="7"/>
      <c r="L2821" s="7"/>
      <c r="M2821" s="7"/>
      <c r="N2821" s="7"/>
      <c r="O2821" s="7"/>
    </row>
    <row r="2822" spans="10:15">
      <c r="J2822" s="7"/>
      <c r="K2822" s="7"/>
      <c r="L2822" s="7"/>
      <c r="M2822" s="7"/>
      <c r="N2822" s="7"/>
      <c r="O2822" s="7"/>
    </row>
    <row r="2823" spans="10:15">
      <c r="J2823" s="7"/>
      <c r="K2823" s="7"/>
      <c r="L2823" s="7"/>
      <c r="M2823" s="7"/>
      <c r="N2823" s="7"/>
      <c r="O2823" s="7"/>
    </row>
    <row r="2824" spans="10:15">
      <c r="J2824" s="7"/>
      <c r="K2824" s="7"/>
      <c r="L2824" s="7"/>
      <c r="M2824" s="7"/>
      <c r="N2824" s="7"/>
      <c r="O2824" s="7"/>
    </row>
    <row r="2825" spans="10:15">
      <c r="J2825" s="7"/>
      <c r="K2825" s="7"/>
      <c r="L2825" s="7"/>
      <c r="M2825" s="7"/>
      <c r="N2825" s="7"/>
      <c r="O2825" s="7"/>
    </row>
    <row r="2826" spans="10:15">
      <c r="J2826" s="7"/>
      <c r="K2826" s="7"/>
      <c r="L2826" s="7"/>
      <c r="M2826" s="7"/>
      <c r="N2826" s="7"/>
      <c r="O2826" s="7"/>
    </row>
    <row r="2827" spans="10:15">
      <c r="J2827" s="7"/>
      <c r="K2827" s="7"/>
      <c r="L2827" s="7"/>
      <c r="M2827" s="7"/>
      <c r="N2827" s="7"/>
      <c r="O2827" s="7"/>
    </row>
    <row r="2828" spans="10:15">
      <c r="J2828" s="7"/>
      <c r="K2828" s="7"/>
      <c r="L2828" s="7"/>
      <c r="M2828" s="7"/>
      <c r="N2828" s="7"/>
      <c r="O2828" s="7"/>
    </row>
    <row r="2829" spans="10:15">
      <c r="J2829" s="7"/>
      <c r="K2829" s="7"/>
      <c r="L2829" s="7"/>
      <c r="M2829" s="7"/>
      <c r="N2829" s="7"/>
      <c r="O2829" s="7"/>
    </row>
    <row r="2830" spans="10:15">
      <c r="J2830" s="7"/>
      <c r="K2830" s="7"/>
      <c r="L2830" s="7"/>
      <c r="M2830" s="7"/>
      <c r="N2830" s="7"/>
      <c r="O2830" s="7"/>
    </row>
    <row r="2831" spans="10:15">
      <c r="J2831" s="7"/>
      <c r="K2831" s="7"/>
      <c r="L2831" s="7"/>
      <c r="M2831" s="7"/>
      <c r="N2831" s="7"/>
      <c r="O2831" s="7"/>
    </row>
    <row r="2832" spans="10:15">
      <c r="J2832" s="7"/>
      <c r="K2832" s="7"/>
      <c r="L2832" s="7"/>
      <c r="M2832" s="7"/>
      <c r="N2832" s="7"/>
      <c r="O2832" s="7"/>
    </row>
    <row r="2833" spans="10:15">
      <c r="J2833" s="7"/>
      <c r="K2833" s="7"/>
      <c r="L2833" s="7"/>
      <c r="M2833" s="7"/>
      <c r="N2833" s="7"/>
      <c r="O2833" s="7"/>
    </row>
    <row r="2834" spans="10:15">
      <c r="J2834" s="7"/>
      <c r="K2834" s="7"/>
      <c r="L2834" s="7"/>
      <c r="M2834" s="7"/>
      <c r="N2834" s="7"/>
      <c r="O2834" s="7"/>
    </row>
    <row r="2835" spans="10:15">
      <c r="J2835" s="7"/>
      <c r="K2835" s="7"/>
      <c r="L2835" s="7"/>
      <c r="M2835" s="7"/>
      <c r="N2835" s="7"/>
      <c r="O2835" s="7"/>
    </row>
    <row r="2836" spans="10:15">
      <c r="J2836" s="7"/>
      <c r="K2836" s="7"/>
      <c r="L2836" s="7"/>
      <c r="M2836" s="7"/>
      <c r="N2836" s="7"/>
      <c r="O2836" s="7"/>
    </row>
    <row r="2837" spans="10:15">
      <c r="J2837" s="7"/>
      <c r="K2837" s="7"/>
      <c r="L2837" s="7"/>
      <c r="M2837" s="7"/>
      <c r="N2837" s="7"/>
      <c r="O2837" s="7"/>
    </row>
    <row r="2838" spans="10:15">
      <c r="J2838" s="7"/>
      <c r="K2838" s="7"/>
      <c r="L2838" s="7"/>
      <c r="M2838" s="7"/>
      <c r="N2838" s="7"/>
      <c r="O2838" s="7"/>
    </row>
    <row r="2839" spans="10:15">
      <c r="J2839" s="7"/>
      <c r="K2839" s="7"/>
      <c r="L2839" s="7"/>
      <c r="M2839" s="7"/>
      <c r="N2839" s="7"/>
      <c r="O2839" s="7"/>
    </row>
    <row r="2840" spans="10:15">
      <c r="J2840" s="7"/>
      <c r="K2840" s="7"/>
      <c r="L2840" s="7"/>
      <c r="M2840" s="7"/>
      <c r="N2840" s="7"/>
      <c r="O2840" s="7"/>
    </row>
    <row r="2841" spans="10:15">
      <c r="J2841" s="7"/>
      <c r="K2841" s="7"/>
      <c r="L2841" s="7"/>
      <c r="M2841" s="7"/>
      <c r="N2841" s="7"/>
      <c r="O2841" s="7"/>
    </row>
    <row r="2842" spans="10:15">
      <c r="J2842" s="7"/>
      <c r="K2842" s="7"/>
      <c r="L2842" s="7"/>
      <c r="M2842" s="7"/>
      <c r="N2842" s="7"/>
      <c r="O2842" s="7"/>
    </row>
    <row r="2843" spans="10:15">
      <c r="J2843" s="7"/>
      <c r="K2843" s="7"/>
      <c r="L2843" s="7"/>
      <c r="M2843" s="7"/>
      <c r="N2843" s="7"/>
      <c r="O2843" s="7"/>
    </row>
    <row r="2844" spans="10:15">
      <c r="J2844" s="7"/>
      <c r="K2844" s="7"/>
      <c r="L2844" s="7"/>
      <c r="M2844" s="7"/>
      <c r="N2844" s="7"/>
      <c r="O2844" s="7"/>
    </row>
    <row r="2845" spans="10:15">
      <c r="J2845" s="7"/>
      <c r="K2845" s="7"/>
      <c r="L2845" s="7"/>
      <c r="M2845" s="7"/>
      <c r="N2845" s="7"/>
      <c r="O2845" s="7"/>
    </row>
    <row r="2846" spans="10:15">
      <c r="J2846" s="7"/>
      <c r="K2846" s="7"/>
      <c r="L2846" s="7"/>
      <c r="M2846" s="7"/>
      <c r="N2846" s="7"/>
      <c r="O2846" s="7"/>
    </row>
    <row r="2847" spans="10:15">
      <c r="J2847" s="7"/>
      <c r="K2847" s="7"/>
      <c r="L2847" s="7"/>
      <c r="M2847" s="7"/>
      <c r="N2847" s="7"/>
      <c r="O2847" s="7"/>
    </row>
    <row r="2848" spans="10:15">
      <c r="J2848" s="7"/>
      <c r="K2848" s="7"/>
      <c r="L2848" s="7"/>
      <c r="M2848" s="7"/>
      <c r="N2848" s="7"/>
      <c r="O2848" s="7"/>
    </row>
    <row r="2849" spans="10:15">
      <c r="J2849" s="7"/>
      <c r="K2849" s="7"/>
      <c r="L2849" s="7"/>
      <c r="M2849" s="7"/>
      <c r="N2849" s="7"/>
      <c r="O2849" s="7"/>
    </row>
    <row r="2850" spans="10:15">
      <c r="J2850" s="7"/>
      <c r="K2850" s="7"/>
      <c r="L2850" s="7"/>
      <c r="M2850" s="7"/>
      <c r="N2850" s="7"/>
      <c r="O2850" s="7"/>
    </row>
    <row r="2851" spans="10:15">
      <c r="J2851" s="7"/>
      <c r="K2851" s="7"/>
      <c r="L2851" s="7"/>
      <c r="M2851" s="7"/>
      <c r="N2851" s="7"/>
      <c r="O2851" s="7"/>
    </row>
    <row r="2852" spans="10:15">
      <c r="J2852" s="7"/>
      <c r="K2852" s="7"/>
      <c r="L2852" s="7"/>
      <c r="M2852" s="7"/>
      <c r="N2852" s="7"/>
      <c r="O2852" s="7"/>
    </row>
    <row r="2853" spans="10:15">
      <c r="J2853" s="7"/>
      <c r="K2853" s="7"/>
      <c r="L2853" s="7"/>
      <c r="M2853" s="7"/>
      <c r="N2853" s="7"/>
      <c r="O2853" s="7"/>
    </row>
    <row r="2854" spans="10:15">
      <c r="J2854" s="7"/>
      <c r="K2854" s="7"/>
      <c r="L2854" s="7"/>
      <c r="M2854" s="7"/>
      <c r="N2854" s="7"/>
      <c r="O2854" s="7"/>
    </row>
    <row r="2855" spans="10:15">
      <c r="J2855" s="7"/>
      <c r="K2855" s="7"/>
      <c r="L2855" s="7"/>
      <c r="M2855" s="7"/>
      <c r="N2855" s="7"/>
      <c r="O2855" s="7"/>
    </row>
    <row r="2856" spans="10:15">
      <c r="J2856" s="7"/>
      <c r="K2856" s="7"/>
      <c r="L2856" s="7"/>
      <c r="M2856" s="7"/>
      <c r="N2856" s="7"/>
      <c r="O2856" s="7"/>
    </row>
    <row r="2857" spans="10:15">
      <c r="J2857" s="7"/>
      <c r="K2857" s="7"/>
      <c r="L2857" s="7"/>
      <c r="M2857" s="7"/>
      <c r="N2857" s="7"/>
      <c r="O2857" s="7"/>
    </row>
    <row r="2858" spans="10:15">
      <c r="J2858" s="7"/>
      <c r="K2858" s="7"/>
      <c r="L2858" s="7"/>
      <c r="M2858" s="7"/>
      <c r="N2858" s="7"/>
      <c r="O2858" s="7"/>
    </row>
    <row r="2859" spans="10:15">
      <c r="J2859" s="7"/>
      <c r="K2859" s="7"/>
      <c r="L2859" s="7"/>
      <c r="M2859" s="7"/>
      <c r="N2859" s="7"/>
      <c r="O2859" s="7"/>
    </row>
    <row r="2860" spans="10:15">
      <c r="J2860" s="7"/>
      <c r="K2860" s="7"/>
      <c r="L2860" s="7"/>
      <c r="M2860" s="7"/>
      <c r="N2860" s="7"/>
      <c r="O2860" s="7"/>
    </row>
    <row r="2861" spans="10:15">
      <c r="J2861" s="7"/>
      <c r="K2861" s="7"/>
      <c r="L2861" s="7"/>
      <c r="M2861" s="7"/>
      <c r="N2861" s="7"/>
      <c r="O2861" s="7"/>
    </row>
    <row r="2862" spans="10:15">
      <c r="J2862" s="7"/>
      <c r="K2862" s="7"/>
      <c r="L2862" s="7"/>
      <c r="M2862" s="7"/>
      <c r="N2862" s="7"/>
      <c r="O2862" s="7"/>
    </row>
    <row r="2863" spans="10:15">
      <c r="J2863" s="7"/>
      <c r="K2863" s="7"/>
      <c r="L2863" s="7"/>
      <c r="M2863" s="7"/>
      <c r="N2863" s="7"/>
      <c r="O2863" s="7"/>
    </row>
    <row r="2864" spans="10:15">
      <c r="J2864" s="7"/>
      <c r="K2864" s="7"/>
      <c r="L2864" s="7"/>
      <c r="M2864" s="7"/>
      <c r="N2864" s="7"/>
      <c r="O2864" s="7"/>
    </row>
    <row r="2865" spans="10:15">
      <c r="J2865" s="7"/>
      <c r="K2865" s="7"/>
      <c r="L2865" s="7"/>
      <c r="M2865" s="7"/>
      <c r="N2865" s="7"/>
      <c r="O2865" s="7"/>
    </row>
    <row r="2866" spans="10:15">
      <c r="J2866" s="7"/>
      <c r="K2866" s="7"/>
      <c r="L2866" s="7"/>
      <c r="M2866" s="7"/>
      <c r="N2866" s="7"/>
      <c r="O2866" s="7"/>
    </row>
    <row r="2867" spans="10:15">
      <c r="J2867" s="7"/>
      <c r="K2867" s="7"/>
      <c r="L2867" s="7"/>
      <c r="M2867" s="7"/>
      <c r="N2867" s="7"/>
      <c r="O2867" s="7"/>
    </row>
    <row r="2868" spans="10:15">
      <c r="J2868" s="7"/>
      <c r="K2868" s="7"/>
      <c r="L2868" s="7"/>
      <c r="M2868" s="7"/>
      <c r="N2868" s="7"/>
      <c r="O2868" s="7"/>
    </row>
    <row r="2869" spans="10:15">
      <c r="J2869" s="7"/>
      <c r="K2869" s="7"/>
      <c r="L2869" s="7"/>
      <c r="M2869" s="7"/>
      <c r="N2869" s="7"/>
      <c r="O2869" s="7"/>
    </row>
    <row r="2870" spans="10:15">
      <c r="J2870" s="7"/>
      <c r="K2870" s="7"/>
      <c r="L2870" s="7"/>
      <c r="M2870" s="7"/>
      <c r="N2870" s="7"/>
      <c r="O2870" s="7"/>
    </row>
    <row r="2871" spans="10:15">
      <c r="J2871" s="7"/>
      <c r="K2871" s="7"/>
      <c r="L2871" s="7"/>
      <c r="M2871" s="7"/>
      <c r="N2871" s="7"/>
      <c r="O2871" s="7"/>
    </row>
    <row r="2872" spans="10:15">
      <c r="J2872" s="7"/>
      <c r="K2872" s="7"/>
      <c r="L2872" s="7"/>
      <c r="M2872" s="7"/>
      <c r="N2872" s="7"/>
      <c r="O2872" s="7"/>
    </row>
    <row r="2873" spans="10:15">
      <c r="J2873" s="7"/>
      <c r="K2873" s="7"/>
      <c r="L2873" s="7"/>
      <c r="M2873" s="7"/>
      <c r="N2873" s="7"/>
      <c r="O2873" s="7"/>
    </row>
    <row r="2874" spans="10:15">
      <c r="J2874" s="7"/>
      <c r="K2874" s="7"/>
      <c r="L2874" s="7"/>
      <c r="M2874" s="7"/>
      <c r="N2874" s="7"/>
      <c r="O2874" s="7"/>
    </row>
    <row r="2875" spans="10:15">
      <c r="J2875" s="7"/>
      <c r="K2875" s="7"/>
      <c r="L2875" s="7"/>
      <c r="M2875" s="7"/>
      <c r="N2875" s="7"/>
      <c r="O2875" s="7"/>
    </row>
    <row r="2876" spans="10:15">
      <c r="J2876" s="7"/>
      <c r="K2876" s="7"/>
      <c r="L2876" s="7"/>
      <c r="M2876" s="7"/>
      <c r="N2876" s="7"/>
      <c r="O2876" s="7"/>
    </row>
    <row r="2877" spans="10:15">
      <c r="J2877" s="7"/>
      <c r="K2877" s="7"/>
      <c r="L2877" s="7"/>
      <c r="M2877" s="7"/>
      <c r="N2877" s="7"/>
      <c r="O2877" s="7"/>
    </row>
    <row r="2878" spans="10:15">
      <c r="J2878" s="7"/>
      <c r="K2878" s="7"/>
      <c r="L2878" s="7"/>
      <c r="M2878" s="7"/>
      <c r="N2878" s="7"/>
      <c r="O2878" s="7"/>
    </row>
    <row r="2879" spans="10:15">
      <c r="J2879" s="7"/>
      <c r="K2879" s="7"/>
      <c r="L2879" s="7"/>
      <c r="M2879" s="7"/>
      <c r="N2879" s="7"/>
      <c r="O2879" s="7"/>
    </row>
    <row r="2880" spans="10:15">
      <c r="J2880" s="7"/>
      <c r="K2880" s="7"/>
      <c r="L2880" s="7"/>
      <c r="M2880" s="7"/>
      <c r="N2880" s="7"/>
      <c r="O2880" s="7"/>
    </row>
    <row r="2881" spans="10:15">
      <c r="J2881" s="7"/>
      <c r="K2881" s="7"/>
      <c r="L2881" s="7"/>
      <c r="M2881" s="7"/>
      <c r="N2881" s="7"/>
      <c r="O2881" s="7"/>
    </row>
    <row r="2882" spans="10:15">
      <c r="J2882" s="7"/>
      <c r="K2882" s="7"/>
      <c r="L2882" s="7"/>
      <c r="M2882" s="7"/>
      <c r="N2882" s="7"/>
      <c r="O2882" s="7"/>
    </row>
    <row r="2883" spans="10:15">
      <c r="J2883" s="7"/>
      <c r="K2883" s="7"/>
      <c r="L2883" s="7"/>
      <c r="M2883" s="7"/>
      <c r="N2883" s="7"/>
      <c r="O2883" s="7"/>
    </row>
    <row r="2884" spans="10:15">
      <c r="J2884" s="7"/>
      <c r="K2884" s="7"/>
      <c r="L2884" s="7"/>
      <c r="M2884" s="7"/>
      <c r="N2884" s="7"/>
      <c r="O2884" s="7"/>
    </row>
    <row r="2885" spans="10:15">
      <c r="J2885" s="7"/>
      <c r="K2885" s="7"/>
      <c r="L2885" s="7"/>
      <c r="M2885" s="7"/>
      <c r="N2885" s="7"/>
      <c r="O2885" s="7"/>
    </row>
    <row r="2886" spans="10:15">
      <c r="J2886" s="7"/>
      <c r="K2886" s="7"/>
      <c r="L2886" s="7"/>
      <c r="M2886" s="7"/>
      <c r="N2886" s="7"/>
      <c r="O2886" s="7"/>
    </row>
    <row r="2887" spans="10:15">
      <c r="J2887" s="7"/>
      <c r="K2887" s="7"/>
      <c r="L2887" s="7"/>
      <c r="M2887" s="7"/>
      <c r="N2887" s="7"/>
      <c r="O2887" s="7"/>
    </row>
    <row r="2888" spans="10:15">
      <c r="J2888" s="7"/>
      <c r="K2888" s="7"/>
      <c r="L2888" s="7"/>
      <c r="M2888" s="7"/>
      <c r="N2888" s="7"/>
      <c r="O2888" s="7"/>
    </row>
    <row r="2889" spans="10:15">
      <c r="J2889" s="7"/>
      <c r="K2889" s="7"/>
      <c r="L2889" s="7"/>
      <c r="M2889" s="7"/>
      <c r="N2889" s="7"/>
      <c r="O2889" s="7"/>
    </row>
    <row r="2890" spans="10:15">
      <c r="J2890" s="7"/>
      <c r="K2890" s="7"/>
      <c r="L2890" s="7"/>
      <c r="M2890" s="7"/>
      <c r="N2890" s="7"/>
      <c r="O2890" s="7"/>
    </row>
    <row r="2891" spans="10:15">
      <c r="J2891" s="7"/>
      <c r="K2891" s="7"/>
      <c r="L2891" s="7"/>
      <c r="M2891" s="7"/>
      <c r="N2891" s="7"/>
      <c r="O2891" s="7"/>
    </row>
    <row r="2892" spans="10:15">
      <c r="J2892" s="7"/>
      <c r="K2892" s="7"/>
      <c r="L2892" s="7"/>
      <c r="M2892" s="7"/>
      <c r="N2892" s="7"/>
      <c r="O2892" s="7"/>
    </row>
    <row r="2893" spans="10:15">
      <c r="J2893" s="7"/>
      <c r="K2893" s="7"/>
      <c r="L2893" s="7"/>
      <c r="M2893" s="7"/>
      <c r="N2893" s="7"/>
      <c r="O2893" s="7"/>
    </row>
    <row r="2894" spans="10:15">
      <c r="J2894" s="7"/>
      <c r="K2894" s="7"/>
      <c r="L2894" s="7"/>
      <c r="M2894" s="7"/>
      <c r="N2894" s="7"/>
      <c r="O2894" s="7"/>
    </row>
    <row r="2895" spans="10:15">
      <c r="J2895" s="7"/>
      <c r="K2895" s="7"/>
      <c r="L2895" s="7"/>
      <c r="M2895" s="7"/>
      <c r="N2895" s="7"/>
      <c r="O2895" s="7"/>
    </row>
    <row r="2896" spans="10:15">
      <c r="J2896" s="7"/>
      <c r="K2896" s="7"/>
      <c r="L2896" s="7"/>
      <c r="M2896" s="7"/>
      <c r="N2896" s="7"/>
      <c r="O2896" s="7"/>
    </row>
    <row r="2897" spans="10:15">
      <c r="J2897" s="7"/>
      <c r="K2897" s="7"/>
      <c r="L2897" s="7"/>
      <c r="M2897" s="7"/>
      <c r="N2897" s="7"/>
      <c r="O2897" s="7"/>
    </row>
    <row r="2898" spans="10:15">
      <c r="J2898" s="7"/>
      <c r="K2898" s="7"/>
      <c r="L2898" s="7"/>
      <c r="M2898" s="7"/>
      <c r="N2898" s="7"/>
      <c r="O2898" s="7"/>
    </row>
    <row r="2899" spans="10:15">
      <c r="J2899" s="7"/>
      <c r="K2899" s="7"/>
      <c r="L2899" s="7"/>
      <c r="M2899" s="7"/>
      <c r="N2899" s="7"/>
      <c r="O2899" s="7"/>
    </row>
    <row r="2900" spans="10:15">
      <c r="J2900" s="7"/>
      <c r="K2900" s="7"/>
      <c r="L2900" s="7"/>
      <c r="M2900" s="7"/>
      <c r="N2900" s="7"/>
      <c r="O2900" s="7"/>
    </row>
    <row r="2901" spans="10:15">
      <c r="J2901" s="7"/>
      <c r="K2901" s="7"/>
      <c r="L2901" s="7"/>
      <c r="M2901" s="7"/>
      <c r="N2901" s="7"/>
      <c r="O2901" s="7"/>
    </row>
    <row r="2902" spans="10:15">
      <c r="J2902" s="7"/>
      <c r="K2902" s="7"/>
      <c r="L2902" s="7"/>
      <c r="M2902" s="7"/>
      <c r="N2902" s="7"/>
      <c r="O2902" s="7"/>
    </row>
    <row r="2903" spans="10:15">
      <c r="J2903" s="7"/>
      <c r="K2903" s="7"/>
      <c r="L2903" s="7"/>
      <c r="M2903" s="7"/>
      <c r="N2903" s="7"/>
      <c r="O2903" s="7"/>
    </row>
    <row r="2904" spans="10:15">
      <c r="J2904" s="7"/>
      <c r="K2904" s="7"/>
      <c r="L2904" s="7"/>
      <c r="M2904" s="7"/>
      <c r="N2904" s="7"/>
      <c r="O2904" s="7"/>
    </row>
    <row r="2905" spans="10:15">
      <c r="J2905" s="7"/>
      <c r="K2905" s="7"/>
      <c r="L2905" s="7"/>
      <c r="M2905" s="7"/>
      <c r="N2905" s="7"/>
      <c r="O2905" s="7"/>
    </row>
    <row r="2906" spans="10:15">
      <c r="J2906" s="7"/>
      <c r="K2906" s="7"/>
      <c r="L2906" s="7"/>
      <c r="M2906" s="7"/>
      <c r="N2906" s="7"/>
      <c r="O2906" s="7"/>
    </row>
    <row r="2907" spans="10:15">
      <c r="J2907" s="7"/>
      <c r="K2907" s="7"/>
      <c r="L2907" s="7"/>
      <c r="M2907" s="7"/>
      <c r="N2907" s="7"/>
      <c r="O2907" s="7"/>
    </row>
    <row r="2908" spans="10:15">
      <c r="J2908" s="7"/>
      <c r="K2908" s="7"/>
      <c r="L2908" s="7"/>
      <c r="M2908" s="7"/>
      <c r="N2908" s="7"/>
      <c r="O2908" s="7"/>
    </row>
    <row r="2909" spans="10:15">
      <c r="J2909" s="7"/>
      <c r="K2909" s="7"/>
      <c r="L2909" s="7"/>
      <c r="M2909" s="7"/>
      <c r="N2909" s="7"/>
      <c r="O2909" s="7"/>
    </row>
    <row r="2910" spans="10:15">
      <c r="J2910" s="7"/>
      <c r="K2910" s="7"/>
      <c r="L2910" s="7"/>
      <c r="M2910" s="7"/>
      <c r="N2910" s="7"/>
      <c r="O2910" s="7"/>
    </row>
    <row r="2911" spans="10:15">
      <c r="J2911" s="7"/>
      <c r="K2911" s="7"/>
      <c r="L2911" s="7"/>
      <c r="M2911" s="7"/>
      <c r="N2911" s="7"/>
      <c r="O2911" s="7"/>
    </row>
    <row r="2912" spans="10:15">
      <c r="J2912" s="7"/>
      <c r="K2912" s="7"/>
      <c r="L2912" s="7"/>
      <c r="M2912" s="7"/>
      <c r="N2912" s="7"/>
      <c r="O2912" s="7"/>
    </row>
    <row r="2913" spans="10:15">
      <c r="J2913" s="7"/>
      <c r="K2913" s="7"/>
      <c r="L2913" s="7"/>
      <c r="M2913" s="7"/>
      <c r="N2913" s="7"/>
      <c r="O2913" s="7"/>
    </row>
    <row r="2914" spans="10:15">
      <c r="J2914" s="7"/>
      <c r="K2914" s="7"/>
      <c r="L2914" s="7"/>
      <c r="M2914" s="7"/>
      <c r="N2914" s="7"/>
      <c r="O2914" s="7"/>
    </row>
    <row r="2915" spans="10:15">
      <c r="J2915" s="7"/>
      <c r="K2915" s="7"/>
      <c r="L2915" s="7"/>
      <c r="M2915" s="7"/>
      <c r="N2915" s="7"/>
      <c r="O2915" s="7"/>
    </row>
    <row r="2916" spans="10:15">
      <c r="J2916" s="7"/>
      <c r="K2916" s="7"/>
      <c r="L2916" s="7"/>
      <c r="M2916" s="7"/>
      <c r="N2916" s="7"/>
      <c r="O2916" s="7"/>
    </row>
    <row r="2917" spans="10:15">
      <c r="J2917" s="7"/>
      <c r="K2917" s="7"/>
      <c r="L2917" s="7"/>
      <c r="M2917" s="7"/>
      <c r="N2917" s="7"/>
      <c r="O2917" s="7"/>
    </row>
    <row r="2918" spans="10:15">
      <c r="J2918" s="7"/>
      <c r="K2918" s="7"/>
      <c r="L2918" s="7"/>
      <c r="M2918" s="7"/>
      <c r="N2918" s="7"/>
      <c r="O2918" s="7"/>
    </row>
    <row r="2919" spans="10:15">
      <c r="J2919" s="7"/>
      <c r="K2919" s="7"/>
      <c r="L2919" s="7"/>
      <c r="M2919" s="7"/>
      <c r="N2919" s="7"/>
      <c r="O2919" s="7"/>
    </row>
    <row r="2920" spans="10:15">
      <c r="J2920" s="7"/>
      <c r="K2920" s="7"/>
      <c r="L2920" s="7"/>
      <c r="M2920" s="7"/>
      <c r="N2920" s="7"/>
      <c r="O2920" s="7"/>
    </row>
    <row r="2921" spans="10:15">
      <c r="J2921" s="7"/>
      <c r="K2921" s="7"/>
      <c r="L2921" s="7"/>
      <c r="M2921" s="7"/>
      <c r="N2921" s="7"/>
      <c r="O2921" s="7"/>
    </row>
    <row r="2922" spans="10:15">
      <c r="J2922" s="7"/>
      <c r="K2922" s="7"/>
      <c r="L2922" s="7"/>
      <c r="M2922" s="7"/>
      <c r="N2922" s="7"/>
      <c r="O2922" s="7"/>
    </row>
    <row r="2923" spans="10:15">
      <c r="J2923" s="7"/>
      <c r="K2923" s="7"/>
      <c r="L2923" s="7"/>
      <c r="M2923" s="7"/>
      <c r="N2923" s="7"/>
      <c r="O2923" s="7"/>
    </row>
    <row r="2924" spans="10:15">
      <c r="J2924" s="7"/>
      <c r="K2924" s="7"/>
      <c r="L2924" s="7"/>
      <c r="M2924" s="7"/>
      <c r="N2924" s="7"/>
      <c r="O2924" s="7"/>
    </row>
    <row r="2925" spans="10:15">
      <c r="J2925" s="7"/>
      <c r="K2925" s="7"/>
      <c r="L2925" s="7"/>
      <c r="M2925" s="7"/>
      <c r="N2925" s="7"/>
      <c r="O2925" s="7"/>
    </row>
    <row r="2926" spans="10:15">
      <c r="J2926" s="7"/>
      <c r="K2926" s="7"/>
      <c r="L2926" s="7"/>
      <c r="M2926" s="7"/>
      <c r="N2926" s="7"/>
      <c r="O2926" s="7"/>
    </row>
    <row r="2927" spans="10:15">
      <c r="J2927" s="7"/>
      <c r="K2927" s="7"/>
      <c r="L2927" s="7"/>
      <c r="M2927" s="7"/>
      <c r="N2927" s="7"/>
      <c r="O2927" s="7"/>
    </row>
    <row r="2928" spans="10:15">
      <c r="J2928" s="7"/>
      <c r="K2928" s="7"/>
      <c r="L2928" s="7"/>
      <c r="M2928" s="7"/>
      <c r="N2928" s="7"/>
      <c r="O2928" s="7"/>
    </row>
    <row r="2929" spans="10:15">
      <c r="J2929" s="7"/>
      <c r="K2929" s="7"/>
      <c r="L2929" s="7"/>
      <c r="M2929" s="7"/>
      <c r="N2929" s="7"/>
      <c r="O2929" s="7"/>
    </row>
    <row r="2930" spans="10:15">
      <c r="J2930" s="7"/>
      <c r="K2930" s="7"/>
      <c r="L2930" s="7"/>
      <c r="M2930" s="7"/>
      <c r="N2930" s="7"/>
      <c r="O2930" s="7"/>
    </row>
    <row r="2931" spans="10:15">
      <c r="J2931" s="7"/>
      <c r="K2931" s="7"/>
      <c r="L2931" s="7"/>
      <c r="M2931" s="7"/>
      <c r="N2931" s="7"/>
      <c r="O2931" s="7"/>
    </row>
    <row r="2932" spans="10:15">
      <c r="J2932" s="7"/>
      <c r="K2932" s="7"/>
      <c r="L2932" s="7"/>
      <c r="M2932" s="7"/>
      <c r="N2932" s="7"/>
      <c r="O2932" s="7"/>
    </row>
    <row r="2933" spans="10:15">
      <c r="J2933" s="7"/>
      <c r="K2933" s="7"/>
      <c r="L2933" s="7"/>
      <c r="M2933" s="7"/>
      <c r="N2933" s="7"/>
      <c r="O2933" s="7"/>
    </row>
    <row r="2934" spans="10:15">
      <c r="J2934" s="7"/>
      <c r="K2934" s="7"/>
      <c r="L2934" s="7"/>
      <c r="M2934" s="7"/>
      <c r="N2934" s="7"/>
      <c r="O2934" s="7"/>
    </row>
    <row r="2935" spans="10:15">
      <c r="J2935" s="7"/>
      <c r="K2935" s="7"/>
      <c r="L2935" s="7"/>
      <c r="M2935" s="7"/>
      <c r="N2935" s="7"/>
      <c r="O2935" s="7"/>
    </row>
    <row r="2936" spans="10:15">
      <c r="J2936" s="7"/>
      <c r="K2936" s="7"/>
      <c r="L2936" s="7"/>
      <c r="M2936" s="7"/>
      <c r="N2936" s="7"/>
      <c r="O2936" s="7"/>
    </row>
    <row r="2937" spans="10:15">
      <c r="J2937" s="7"/>
      <c r="K2937" s="7"/>
      <c r="L2937" s="7"/>
      <c r="M2937" s="7"/>
      <c r="N2937" s="7"/>
      <c r="O2937" s="7"/>
    </row>
    <row r="2938" spans="10:15">
      <c r="J2938" s="7"/>
      <c r="K2938" s="7"/>
      <c r="L2938" s="7"/>
      <c r="M2938" s="7"/>
      <c r="N2938" s="7"/>
      <c r="O2938" s="7"/>
    </row>
    <row r="2939" spans="10:15">
      <c r="J2939" s="7"/>
      <c r="K2939" s="7"/>
      <c r="L2939" s="7"/>
      <c r="M2939" s="7"/>
      <c r="N2939" s="7"/>
      <c r="O2939" s="7"/>
    </row>
    <row r="2940" spans="10:15">
      <c r="J2940" s="7"/>
      <c r="K2940" s="7"/>
      <c r="L2940" s="7"/>
      <c r="M2940" s="7"/>
      <c r="N2940" s="7"/>
      <c r="O2940" s="7"/>
    </row>
    <row r="2941" spans="10:15">
      <c r="J2941" s="7"/>
      <c r="K2941" s="7"/>
      <c r="L2941" s="7"/>
      <c r="M2941" s="7"/>
      <c r="N2941" s="7"/>
      <c r="O2941" s="7"/>
    </row>
    <row r="2942" spans="10:15">
      <c r="J2942" s="7"/>
      <c r="K2942" s="7"/>
      <c r="L2942" s="7"/>
      <c r="M2942" s="7"/>
      <c r="N2942" s="7"/>
      <c r="O2942" s="7"/>
    </row>
    <row r="2943" spans="10:15">
      <c r="J2943" s="7"/>
      <c r="K2943" s="7"/>
      <c r="L2943" s="7"/>
      <c r="M2943" s="7"/>
      <c r="N2943" s="7"/>
      <c r="O2943" s="7"/>
    </row>
    <row r="2944" spans="10:15">
      <c r="J2944" s="7"/>
      <c r="K2944" s="7"/>
      <c r="L2944" s="7"/>
      <c r="M2944" s="7"/>
      <c r="N2944" s="7"/>
      <c r="O2944" s="7"/>
    </row>
    <row r="2945" spans="10:15">
      <c r="J2945" s="7"/>
      <c r="K2945" s="7"/>
      <c r="L2945" s="7"/>
      <c r="M2945" s="7"/>
      <c r="N2945" s="7"/>
      <c r="O2945" s="7"/>
    </row>
    <row r="2946" spans="10:15">
      <c r="J2946" s="7"/>
      <c r="K2946" s="7"/>
      <c r="L2946" s="7"/>
      <c r="M2946" s="7"/>
      <c r="N2946" s="7"/>
      <c r="O2946" s="7"/>
    </row>
    <row r="2947" spans="10:15">
      <c r="J2947" s="7"/>
      <c r="K2947" s="7"/>
      <c r="L2947" s="7"/>
      <c r="M2947" s="7"/>
      <c r="N2947" s="7"/>
      <c r="O2947" s="7"/>
    </row>
    <row r="2948" spans="10:15">
      <c r="J2948" s="7"/>
      <c r="K2948" s="7"/>
      <c r="L2948" s="7"/>
      <c r="M2948" s="7"/>
      <c r="N2948" s="7"/>
      <c r="O2948" s="7"/>
    </row>
    <row r="2949" spans="10:15">
      <c r="J2949" s="7"/>
      <c r="K2949" s="7"/>
      <c r="L2949" s="7"/>
      <c r="M2949" s="7"/>
      <c r="N2949" s="7"/>
      <c r="O2949" s="7"/>
    </row>
    <row r="2950" spans="10:15">
      <c r="J2950" s="7"/>
      <c r="K2950" s="7"/>
      <c r="L2950" s="7"/>
      <c r="M2950" s="7"/>
      <c r="N2950" s="7"/>
      <c r="O2950" s="7"/>
    </row>
    <row r="2951" spans="10:15">
      <c r="J2951" s="7"/>
      <c r="K2951" s="7"/>
      <c r="L2951" s="7"/>
      <c r="M2951" s="7"/>
      <c r="N2951" s="7"/>
      <c r="O2951" s="7"/>
    </row>
    <row r="2952" spans="10:15">
      <c r="J2952" s="7"/>
      <c r="K2952" s="7"/>
      <c r="L2952" s="7"/>
      <c r="M2952" s="7"/>
      <c r="N2952" s="7"/>
      <c r="O2952" s="7"/>
    </row>
    <row r="2953" spans="10:15">
      <c r="J2953" s="7"/>
      <c r="K2953" s="7"/>
      <c r="L2953" s="7"/>
      <c r="M2953" s="7"/>
      <c r="N2953" s="7"/>
      <c r="O2953" s="7"/>
    </row>
    <row r="2954" spans="10:15">
      <c r="J2954" s="7"/>
      <c r="K2954" s="7"/>
      <c r="L2954" s="7"/>
      <c r="M2954" s="7"/>
      <c r="N2954" s="7"/>
      <c r="O2954" s="7"/>
    </row>
    <row r="2955" spans="10:15">
      <c r="J2955" s="7"/>
      <c r="K2955" s="7"/>
      <c r="L2955" s="7"/>
      <c r="M2955" s="7"/>
      <c r="N2955" s="7"/>
      <c r="O2955" s="7"/>
    </row>
    <row r="2956" spans="10:15">
      <c r="J2956" s="7"/>
      <c r="K2956" s="7"/>
      <c r="L2956" s="7"/>
      <c r="M2956" s="7"/>
      <c r="N2956" s="7"/>
      <c r="O2956" s="7"/>
    </row>
    <row r="2957" spans="10:15">
      <c r="J2957" s="7"/>
      <c r="K2957" s="7"/>
      <c r="L2957" s="7"/>
      <c r="M2957" s="7"/>
      <c r="N2957" s="7"/>
      <c r="O2957" s="7"/>
    </row>
    <row r="2958" spans="10:15">
      <c r="J2958" s="7"/>
      <c r="K2958" s="7"/>
      <c r="L2958" s="7"/>
      <c r="M2958" s="7"/>
      <c r="N2958" s="7"/>
      <c r="O2958" s="7"/>
    </row>
    <row r="2959" spans="10:15">
      <c r="J2959" s="7"/>
      <c r="K2959" s="7"/>
      <c r="L2959" s="7"/>
      <c r="M2959" s="7"/>
      <c r="N2959" s="7"/>
      <c r="O2959" s="7"/>
    </row>
    <row r="2960" spans="10:15">
      <c r="J2960" s="7"/>
      <c r="K2960" s="7"/>
      <c r="L2960" s="7"/>
      <c r="M2960" s="7"/>
      <c r="N2960" s="7"/>
      <c r="O2960" s="7"/>
    </row>
    <row r="2961" spans="10:15">
      <c r="J2961" s="7"/>
      <c r="K2961" s="7"/>
      <c r="L2961" s="7"/>
      <c r="M2961" s="7"/>
      <c r="N2961" s="7"/>
      <c r="O2961" s="7"/>
    </row>
    <row r="2962" spans="10:15">
      <c r="J2962" s="7"/>
      <c r="K2962" s="7"/>
      <c r="L2962" s="7"/>
      <c r="M2962" s="7"/>
      <c r="N2962" s="7"/>
      <c r="O2962" s="7"/>
    </row>
    <row r="2963" spans="10:15">
      <c r="J2963" s="7"/>
      <c r="K2963" s="7"/>
      <c r="L2963" s="7"/>
      <c r="M2963" s="7"/>
      <c r="N2963" s="7"/>
      <c r="O2963" s="7"/>
    </row>
    <row r="2964" spans="10:15">
      <c r="J2964" s="7"/>
      <c r="K2964" s="7"/>
      <c r="L2964" s="7"/>
      <c r="M2964" s="7"/>
      <c r="N2964" s="7"/>
      <c r="O2964" s="7"/>
    </row>
    <row r="2965" spans="10:15">
      <c r="J2965" s="7"/>
      <c r="K2965" s="7"/>
      <c r="L2965" s="7"/>
      <c r="M2965" s="7"/>
      <c r="N2965" s="7"/>
      <c r="O2965" s="7"/>
    </row>
    <row r="2966" spans="10:15">
      <c r="J2966" s="7"/>
      <c r="K2966" s="7"/>
      <c r="L2966" s="7"/>
      <c r="M2966" s="7"/>
      <c r="N2966" s="7"/>
      <c r="O2966" s="7"/>
    </row>
    <row r="2967" spans="10:15">
      <c r="J2967" s="7"/>
      <c r="K2967" s="7"/>
      <c r="L2967" s="7"/>
      <c r="M2967" s="7"/>
      <c r="N2967" s="7"/>
      <c r="O2967" s="7"/>
    </row>
    <row r="2968" spans="10:15">
      <c r="J2968" s="7"/>
      <c r="K2968" s="7"/>
      <c r="L2968" s="7"/>
      <c r="M2968" s="7"/>
      <c r="N2968" s="7"/>
      <c r="O2968" s="7"/>
    </row>
    <row r="2969" spans="10:15">
      <c r="J2969" s="7"/>
      <c r="K2969" s="7"/>
      <c r="L2969" s="7"/>
      <c r="M2969" s="7"/>
      <c r="N2969" s="7"/>
      <c r="O2969" s="7"/>
    </row>
    <row r="2970" spans="10:15">
      <c r="J2970" s="7"/>
      <c r="K2970" s="7"/>
      <c r="L2970" s="7"/>
      <c r="M2970" s="7"/>
      <c r="N2970" s="7"/>
      <c r="O2970" s="7"/>
    </row>
    <row r="2971" spans="10:15">
      <c r="J2971" s="7"/>
      <c r="K2971" s="7"/>
      <c r="L2971" s="7"/>
      <c r="M2971" s="7"/>
      <c r="N2971" s="7"/>
      <c r="O2971" s="7"/>
    </row>
    <row r="2972" spans="10:15">
      <c r="J2972" s="7"/>
      <c r="K2972" s="7"/>
      <c r="L2972" s="7"/>
      <c r="M2972" s="7"/>
      <c r="N2972" s="7"/>
      <c r="O2972" s="7"/>
    </row>
    <row r="2973" spans="10:15">
      <c r="J2973" s="7"/>
      <c r="K2973" s="7"/>
      <c r="L2973" s="7"/>
      <c r="M2973" s="7"/>
      <c r="N2973" s="7"/>
      <c r="O2973" s="7"/>
    </row>
    <row r="2974" spans="10:15">
      <c r="J2974" s="7"/>
      <c r="K2974" s="7"/>
      <c r="L2974" s="7"/>
      <c r="M2974" s="7"/>
      <c r="N2974" s="7"/>
      <c r="O2974" s="7"/>
    </row>
    <row r="2975" spans="10:15">
      <c r="J2975" s="7"/>
      <c r="K2975" s="7"/>
      <c r="L2975" s="7"/>
      <c r="M2975" s="7"/>
      <c r="N2975" s="7"/>
      <c r="O2975" s="7"/>
    </row>
    <row r="2976" spans="10:15">
      <c r="J2976" s="7"/>
      <c r="K2976" s="7"/>
      <c r="L2976" s="7"/>
      <c r="M2976" s="7"/>
      <c r="N2976" s="7"/>
      <c r="O2976" s="7"/>
    </row>
    <row r="2977" spans="10:15">
      <c r="J2977" s="7"/>
      <c r="K2977" s="7"/>
      <c r="L2977" s="7"/>
      <c r="M2977" s="7"/>
      <c r="N2977" s="7"/>
      <c r="O2977" s="7"/>
    </row>
    <row r="2978" spans="10:15">
      <c r="J2978" s="7"/>
      <c r="K2978" s="7"/>
      <c r="L2978" s="7"/>
      <c r="M2978" s="7"/>
      <c r="N2978" s="7"/>
      <c r="O2978" s="7"/>
    </row>
    <row r="2979" spans="10:15">
      <c r="J2979" s="7"/>
      <c r="K2979" s="7"/>
      <c r="L2979" s="7"/>
      <c r="M2979" s="7"/>
      <c r="N2979" s="7"/>
      <c r="O2979" s="7"/>
    </row>
    <row r="2980" spans="10:15">
      <c r="J2980" s="7"/>
      <c r="K2980" s="7"/>
      <c r="L2980" s="7"/>
      <c r="M2980" s="7"/>
      <c r="N2980" s="7"/>
      <c r="O2980" s="7"/>
    </row>
    <row r="2981" spans="10:15">
      <c r="J2981" s="7"/>
      <c r="K2981" s="7"/>
      <c r="L2981" s="7"/>
      <c r="M2981" s="7"/>
      <c r="N2981" s="7"/>
      <c r="O2981" s="7"/>
    </row>
    <row r="2982" spans="10:15">
      <c r="J2982" s="7"/>
      <c r="K2982" s="7"/>
      <c r="L2982" s="7"/>
      <c r="M2982" s="7"/>
      <c r="N2982" s="7"/>
      <c r="O2982" s="7"/>
    </row>
    <row r="2983" spans="10:15">
      <c r="J2983" s="7"/>
      <c r="K2983" s="7"/>
      <c r="L2983" s="7"/>
      <c r="M2983" s="7"/>
      <c r="N2983" s="7"/>
      <c r="O2983" s="7"/>
    </row>
    <row r="2984" spans="10:15">
      <c r="J2984" s="7"/>
      <c r="K2984" s="7"/>
      <c r="L2984" s="7"/>
      <c r="M2984" s="7"/>
      <c r="N2984" s="7"/>
      <c r="O2984" s="7"/>
    </row>
    <row r="2985" spans="10:15">
      <c r="J2985" s="7"/>
      <c r="K2985" s="7"/>
      <c r="L2985" s="7"/>
      <c r="M2985" s="7"/>
      <c r="N2985" s="7"/>
      <c r="O2985" s="7"/>
    </row>
    <row r="2986" spans="10:15">
      <c r="J2986" s="7"/>
      <c r="K2986" s="7"/>
      <c r="L2986" s="7"/>
      <c r="M2986" s="7"/>
      <c r="N2986" s="7"/>
      <c r="O2986" s="7"/>
    </row>
    <row r="2987" spans="10:15">
      <c r="J2987" s="7"/>
      <c r="K2987" s="7"/>
      <c r="L2987" s="7"/>
      <c r="M2987" s="7"/>
      <c r="N2987" s="7"/>
      <c r="O2987" s="7"/>
    </row>
    <row r="2988" spans="10:15">
      <c r="J2988" s="7"/>
      <c r="K2988" s="7"/>
      <c r="L2988" s="7"/>
      <c r="M2988" s="7"/>
      <c r="N2988" s="7"/>
      <c r="O2988" s="7"/>
    </row>
    <row r="2989" spans="10:15">
      <c r="J2989" s="7"/>
      <c r="K2989" s="7"/>
      <c r="L2989" s="7"/>
      <c r="M2989" s="7"/>
      <c r="N2989" s="7"/>
      <c r="O2989" s="7"/>
    </row>
    <row r="2990" spans="10:15">
      <c r="J2990" s="7"/>
      <c r="K2990" s="7"/>
      <c r="L2990" s="7"/>
      <c r="M2990" s="7"/>
      <c r="N2990" s="7"/>
      <c r="O2990" s="7"/>
    </row>
    <row r="2991" spans="10:15">
      <c r="J2991" s="7"/>
      <c r="K2991" s="7"/>
      <c r="L2991" s="7"/>
      <c r="M2991" s="7"/>
      <c r="N2991" s="7"/>
      <c r="O2991" s="7"/>
    </row>
    <row r="2992" spans="10:15">
      <c r="J2992" s="7"/>
      <c r="K2992" s="7"/>
      <c r="L2992" s="7"/>
      <c r="M2992" s="7"/>
      <c r="N2992" s="7"/>
      <c r="O2992" s="7"/>
    </row>
    <row r="2993" spans="10:15">
      <c r="J2993" s="7"/>
      <c r="K2993" s="7"/>
      <c r="L2993" s="7"/>
      <c r="M2993" s="7"/>
      <c r="N2993" s="7"/>
      <c r="O2993" s="7"/>
    </row>
    <row r="2994" spans="10:15">
      <c r="J2994" s="7"/>
      <c r="K2994" s="7"/>
      <c r="L2994" s="7"/>
      <c r="M2994" s="7"/>
      <c r="N2994" s="7"/>
      <c r="O2994" s="7"/>
    </row>
    <row r="2995" spans="10:15">
      <c r="J2995" s="7"/>
      <c r="K2995" s="7"/>
      <c r="L2995" s="7"/>
      <c r="M2995" s="7"/>
      <c r="N2995" s="7"/>
      <c r="O2995" s="7"/>
    </row>
    <row r="2996" spans="10:15">
      <c r="J2996" s="7"/>
      <c r="K2996" s="7"/>
      <c r="L2996" s="7"/>
      <c r="M2996" s="7"/>
      <c r="N2996" s="7"/>
      <c r="O2996" s="7"/>
    </row>
    <row r="2997" spans="10:15">
      <c r="J2997" s="7"/>
      <c r="K2997" s="7"/>
      <c r="L2997" s="7"/>
      <c r="M2997" s="7"/>
      <c r="N2997" s="7"/>
      <c r="O2997" s="7"/>
    </row>
    <row r="2998" spans="10:15">
      <c r="J2998" s="7"/>
      <c r="K2998" s="7"/>
      <c r="L2998" s="7"/>
      <c r="M2998" s="7"/>
      <c r="N2998" s="7"/>
      <c r="O2998" s="7"/>
    </row>
    <row r="2999" spans="10:15">
      <c r="J2999" s="7"/>
      <c r="K2999" s="7"/>
      <c r="L2999" s="7"/>
      <c r="M2999" s="7"/>
      <c r="N2999" s="7"/>
      <c r="O2999" s="7"/>
    </row>
    <row r="3000" spans="10:15">
      <c r="J3000" s="7"/>
      <c r="K3000" s="7"/>
      <c r="L3000" s="7"/>
      <c r="M3000" s="7"/>
      <c r="N3000" s="7"/>
      <c r="O3000" s="7"/>
    </row>
    <row r="3001" spans="10:15">
      <c r="J3001" s="7"/>
      <c r="K3001" s="7"/>
      <c r="L3001" s="7"/>
      <c r="M3001" s="7"/>
      <c r="N3001" s="7"/>
      <c r="O3001" s="7"/>
    </row>
    <row r="3002" spans="10:15">
      <c r="J3002" s="7"/>
      <c r="K3002" s="7"/>
      <c r="L3002" s="7"/>
      <c r="M3002" s="7"/>
      <c r="N3002" s="7"/>
      <c r="O3002" s="7"/>
    </row>
    <row r="3003" spans="10:15">
      <c r="J3003" s="7"/>
      <c r="K3003" s="7"/>
      <c r="L3003" s="7"/>
      <c r="M3003" s="7"/>
      <c r="N3003" s="7"/>
      <c r="O3003" s="7"/>
    </row>
    <row r="3004" spans="10:15">
      <c r="J3004" s="7"/>
      <c r="K3004" s="7"/>
      <c r="L3004" s="7"/>
      <c r="M3004" s="7"/>
      <c r="N3004" s="7"/>
      <c r="O3004" s="7"/>
    </row>
    <row r="3005" spans="10:15">
      <c r="J3005" s="7"/>
      <c r="K3005" s="7"/>
      <c r="L3005" s="7"/>
      <c r="M3005" s="7"/>
      <c r="N3005" s="7"/>
      <c r="O3005" s="7"/>
    </row>
    <row r="3006" spans="10:15">
      <c r="J3006" s="7"/>
      <c r="K3006" s="7"/>
      <c r="L3006" s="7"/>
      <c r="M3006" s="7"/>
      <c r="N3006" s="7"/>
      <c r="O3006" s="7"/>
    </row>
    <row r="3007" spans="10:15">
      <c r="J3007" s="7"/>
      <c r="K3007" s="7"/>
      <c r="L3007" s="7"/>
      <c r="M3007" s="7"/>
      <c r="N3007" s="7"/>
      <c r="O3007" s="7"/>
    </row>
    <row r="3008" spans="10:15">
      <c r="J3008" s="7"/>
      <c r="K3008" s="7"/>
      <c r="L3008" s="7"/>
      <c r="M3008" s="7"/>
      <c r="N3008" s="7"/>
      <c r="O3008" s="7"/>
    </row>
    <row r="3009" spans="10:15">
      <c r="J3009" s="7"/>
      <c r="K3009" s="7"/>
      <c r="L3009" s="7"/>
      <c r="M3009" s="7"/>
      <c r="N3009" s="7"/>
      <c r="O3009" s="7"/>
    </row>
    <row r="3010" spans="10:15">
      <c r="J3010" s="7"/>
      <c r="K3010" s="7"/>
      <c r="L3010" s="7"/>
      <c r="M3010" s="7"/>
      <c r="N3010" s="7"/>
      <c r="O3010" s="7"/>
    </row>
    <row r="3011" spans="10:15">
      <c r="J3011" s="7"/>
      <c r="K3011" s="7"/>
      <c r="L3011" s="7"/>
      <c r="M3011" s="7"/>
      <c r="N3011" s="7"/>
      <c r="O3011" s="7"/>
    </row>
    <row r="3012" spans="10:15">
      <c r="J3012" s="7"/>
      <c r="K3012" s="7"/>
      <c r="L3012" s="7"/>
      <c r="M3012" s="7"/>
      <c r="N3012" s="7"/>
      <c r="O3012" s="7"/>
    </row>
    <row r="3013" spans="10:15">
      <c r="J3013" s="7"/>
      <c r="K3013" s="7"/>
      <c r="L3013" s="7"/>
      <c r="M3013" s="7"/>
      <c r="N3013" s="7"/>
      <c r="O3013" s="7"/>
    </row>
    <row r="3014" spans="10:15">
      <c r="J3014" s="7"/>
      <c r="K3014" s="7"/>
      <c r="L3014" s="7"/>
      <c r="M3014" s="7"/>
      <c r="N3014" s="7"/>
      <c r="O3014" s="7"/>
    </row>
    <row r="3015" spans="10:15">
      <c r="J3015" s="7"/>
      <c r="K3015" s="7"/>
      <c r="L3015" s="7"/>
      <c r="M3015" s="7"/>
      <c r="N3015" s="7"/>
      <c r="O3015" s="7"/>
    </row>
    <row r="3016" spans="10:15">
      <c r="J3016" s="7"/>
      <c r="K3016" s="7"/>
      <c r="L3016" s="7"/>
      <c r="M3016" s="7"/>
      <c r="N3016" s="7"/>
      <c r="O3016" s="7"/>
    </row>
    <row r="3017" spans="10:15">
      <c r="J3017" s="7"/>
      <c r="K3017" s="7"/>
      <c r="L3017" s="7"/>
      <c r="M3017" s="7"/>
      <c r="N3017" s="7"/>
      <c r="O3017" s="7"/>
    </row>
    <row r="3018" spans="10:15">
      <c r="J3018" s="7"/>
      <c r="K3018" s="7"/>
      <c r="L3018" s="7"/>
      <c r="M3018" s="7"/>
      <c r="N3018" s="7"/>
      <c r="O3018" s="7"/>
    </row>
    <row r="3019" spans="10:15">
      <c r="J3019" s="7"/>
      <c r="K3019" s="7"/>
      <c r="L3019" s="7"/>
      <c r="M3019" s="7"/>
      <c r="N3019" s="7"/>
      <c r="O3019" s="7"/>
    </row>
    <row r="3020" spans="10:15">
      <c r="J3020" s="7"/>
      <c r="K3020" s="7"/>
      <c r="L3020" s="7"/>
      <c r="M3020" s="7"/>
      <c r="N3020" s="7"/>
      <c r="O3020" s="7"/>
    </row>
    <row r="3021" spans="10:15">
      <c r="J3021" s="7"/>
      <c r="K3021" s="7"/>
      <c r="L3021" s="7"/>
      <c r="M3021" s="7"/>
      <c r="N3021" s="7"/>
      <c r="O3021" s="7"/>
    </row>
    <row r="3022" spans="10:15">
      <c r="J3022" s="7"/>
      <c r="K3022" s="7"/>
      <c r="L3022" s="7"/>
      <c r="M3022" s="7"/>
      <c r="N3022" s="7"/>
      <c r="O3022" s="7"/>
    </row>
    <row r="3023" spans="10:15">
      <c r="J3023" s="7"/>
      <c r="K3023" s="7"/>
      <c r="L3023" s="7"/>
      <c r="M3023" s="7"/>
      <c r="N3023" s="7"/>
      <c r="O3023" s="7"/>
    </row>
    <row r="3024" spans="10:15">
      <c r="J3024" s="7"/>
      <c r="K3024" s="7"/>
      <c r="L3024" s="7"/>
      <c r="M3024" s="7"/>
      <c r="N3024" s="7"/>
      <c r="O3024" s="7"/>
    </row>
    <row r="3025" spans="10:15">
      <c r="J3025" s="7"/>
      <c r="K3025" s="7"/>
      <c r="L3025" s="7"/>
      <c r="M3025" s="7"/>
      <c r="N3025" s="7"/>
      <c r="O3025" s="7"/>
    </row>
    <row r="3026" spans="10:15">
      <c r="J3026" s="7"/>
      <c r="K3026" s="7"/>
      <c r="L3026" s="7"/>
      <c r="M3026" s="7"/>
      <c r="N3026" s="7"/>
      <c r="O3026" s="7"/>
    </row>
    <row r="3027" spans="10:15">
      <c r="J3027" s="7"/>
      <c r="K3027" s="7"/>
      <c r="L3027" s="7"/>
      <c r="M3027" s="7"/>
      <c r="N3027" s="7"/>
      <c r="O3027" s="7"/>
    </row>
    <row r="3028" spans="10:15">
      <c r="J3028" s="7"/>
      <c r="K3028" s="7"/>
      <c r="L3028" s="7"/>
      <c r="M3028" s="7"/>
      <c r="N3028" s="7"/>
      <c r="O3028" s="7"/>
    </row>
    <row r="3029" spans="10:15">
      <c r="J3029" s="7"/>
      <c r="K3029" s="7"/>
      <c r="L3029" s="7"/>
      <c r="M3029" s="7"/>
      <c r="N3029" s="7"/>
      <c r="O3029" s="7"/>
    </row>
    <row r="3030" spans="10:15">
      <c r="J3030" s="7"/>
      <c r="K3030" s="7"/>
      <c r="L3030" s="7"/>
      <c r="M3030" s="7"/>
      <c r="N3030" s="7"/>
      <c r="O3030" s="7"/>
    </row>
    <row r="3031" spans="10:15">
      <c r="J3031" s="7"/>
      <c r="K3031" s="7"/>
      <c r="L3031" s="7"/>
      <c r="M3031" s="7"/>
      <c r="N3031" s="7"/>
      <c r="O3031" s="7"/>
    </row>
    <row r="3032" spans="10:15">
      <c r="J3032" s="7"/>
      <c r="K3032" s="7"/>
      <c r="L3032" s="7"/>
      <c r="M3032" s="7"/>
      <c r="N3032" s="7"/>
      <c r="O3032" s="7"/>
    </row>
    <row r="3033" spans="10:15">
      <c r="J3033" s="7"/>
      <c r="K3033" s="7"/>
      <c r="L3033" s="7"/>
      <c r="M3033" s="7"/>
      <c r="N3033" s="7"/>
      <c r="O3033" s="7"/>
    </row>
    <row r="3034" spans="10:15">
      <c r="J3034" s="7"/>
      <c r="K3034" s="7"/>
      <c r="L3034" s="7"/>
      <c r="M3034" s="7"/>
      <c r="N3034" s="7"/>
      <c r="O3034" s="7"/>
    </row>
    <row r="3035" spans="10:15">
      <c r="J3035" s="7"/>
      <c r="K3035" s="7"/>
      <c r="L3035" s="7"/>
      <c r="M3035" s="7"/>
      <c r="N3035" s="7"/>
      <c r="O3035" s="7"/>
    </row>
    <row r="3036" spans="10:15">
      <c r="J3036" s="7"/>
      <c r="K3036" s="7"/>
      <c r="L3036" s="7"/>
      <c r="M3036" s="7"/>
      <c r="N3036" s="7"/>
      <c r="O3036" s="7"/>
    </row>
    <row r="3037" spans="10:15">
      <c r="J3037" s="7"/>
      <c r="K3037" s="7"/>
      <c r="L3037" s="7"/>
      <c r="M3037" s="7"/>
      <c r="N3037" s="7"/>
      <c r="O3037" s="7"/>
    </row>
    <row r="3038" spans="10:15">
      <c r="J3038" s="7"/>
      <c r="K3038" s="7"/>
      <c r="L3038" s="7"/>
      <c r="M3038" s="7"/>
      <c r="N3038" s="7"/>
      <c r="O3038" s="7"/>
    </row>
    <row r="3039" spans="10:15">
      <c r="J3039" s="7"/>
      <c r="K3039" s="7"/>
      <c r="L3039" s="7"/>
      <c r="M3039" s="7"/>
      <c r="N3039" s="7"/>
      <c r="O3039" s="7"/>
    </row>
    <row r="3040" spans="10:15">
      <c r="J3040" s="7"/>
      <c r="K3040" s="7"/>
      <c r="L3040" s="7"/>
      <c r="M3040" s="7"/>
      <c r="N3040" s="7"/>
      <c r="O3040" s="7"/>
    </row>
    <row r="3041" spans="10:15">
      <c r="J3041" s="7"/>
      <c r="K3041" s="7"/>
      <c r="L3041" s="7"/>
      <c r="M3041" s="7"/>
      <c r="N3041" s="7"/>
      <c r="O3041" s="7"/>
    </row>
    <row r="3042" spans="10:15">
      <c r="J3042" s="7"/>
      <c r="K3042" s="7"/>
      <c r="L3042" s="7"/>
      <c r="M3042" s="7"/>
      <c r="N3042" s="7"/>
      <c r="O3042" s="7"/>
    </row>
    <row r="3043" spans="10:15">
      <c r="J3043" s="7"/>
      <c r="K3043" s="7"/>
      <c r="L3043" s="7"/>
      <c r="M3043" s="7"/>
      <c r="N3043" s="7"/>
      <c r="O3043" s="7"/>
    </row>
    <row r="3044" spans="10:15">
      <c r="J3044" s="7"/>
      <c r="K3044" s="7"/>
      <c r="L3044" s="7"/>
      <c r="M3044" s="7"/>
      <c r="N3044" s="7"/>
      <c r="O3044" s="7"/>
    </row>
    <row r="3045" spans="10:15">
      <c r="J3045" s="7"/>
      <c r="K3045" s="7"/>
      <c r="L3045" s="7"/>
      <c r="M3045" s="7"/>
      <c r="N3045" s="7"/>
      <c r="O3045" s="7"/>
    </row>
    <row r="3046" spans="10:15">
      <c r="J3046" s="7"/>
      <c r="K3046" s="7"/>
      <c r="L3046" s="7"/>
      <c r="M3046" s="7"/>
      <c r="N3046" s="7"/>
      <c r="O3046" s="7"/>
    </row>
    <row r="3047" spans="10:15">
      <c r="J3047" s="7"/>
      <c r="K3047" s="7"/>
      <c r="L3047" s="7"/>
      <c r="M3047" s="7"/>
      <c r="N3047" s="7"/>
      <c r="O3047" s="7"/>
    </row>
    <row r="3048" spans="10:15">
      <c r="J3048" s="7"/>
      <c r="K3048" s="7"/>
      <c r="L3048" s="7"/>
      <c r="M3048" s="7"/>
      <c r="N3048" s="7"/>
      <c r="O3048" s="7"/>
    </row>
    <row r="3049" spans="10:15">
      <c r="J3049" s="7"/>
      <c r="K3049" s="7"/>
      <c r="L3049" s="7"/>
      <c r="M3049" s="7"/>
      <c r="N3049" s="7"/>
      <c r="O3049" s="7"/>
    </row>
    <row r="3050" spans="10:15">
      <c r="J3050" s="7"/>
      <c r="K3050" s="7"/>
      <c r="L3050" s="7"/>
      <c r="M3050" s="7"/>
      <c r="N3050" s="7"/>
      <c r="O3050" s="7"/>
    </row>
    <row r="3051" spans="10:15">
      <c r="J3051" s="7"/>
      <c r="K3051" s="7"/>
      <c r="L3051" s="7"/>
      <c r="M3051" s="7"/>
      <c r="N3051" s="7"/>
      <c r="O3051" s="7"/>
    </row>
    <row r="3052" spans="10:15">
      <c r="J3052" s="7"/>
      <c r="K3052" s="7"/>
      <c r="L3052" s="7"/>
      <c r="M3052" s="7"/>
      <c r="N3052" s="7"/>
      <c r="O3052" s="7"/>
    </row>
    <row r="3053" spans="10:15">
      <c r="J3053" s="7"/>
      <c r="K3053" s="7"/>
      <c r="L3053" s="7"/>
      <c r="M3053" s="7"/>
      <c r="N3053" s="7"/>
      <c r="O3053" s="7"/>
    </row>
    <row r="3054" spans="10:15">
      <c r="J3054" s="7"/>
      <c r="K3054" s="7"/>
      <c r="L3054" s="7"/>
      <c r="M3054" s="7"/>
      <c r="N3054" s="7"/>
      <c r="O3054" s="7"/>
    </row>
    <row r="3055" spans="10:15">
      <c r="J3055" s="7"/>
      <c r="K3055" s="7"/>
      <c r="L3055" s="7"/>
      <c r="M3055" s="7"/>
      <c r="N3055" s="7"/>
      <c r="O3055" s="7"/>
    </row>
    <row r="3056" spans="10:15">
      <c r="J3056" s="7"/>
      <c r="K3056" s="7"/>
      <c r="L3056" s="7"/>
      <c r="M3056" s="7"/>
      <c r="N3056" s="7"/>
      <c r="O3056" s="7"/>
    </row>
    <row r="3057" spans="10:15">
      <c r="J3057" s="7"/>
      <c r="K3057" s="7"/>
      <c r="L3057" s="7"/>
      <c r="M3057" s="7"/>
      <c r="N3057" s="7"/>
      <c r="O3057" s="7"/>
    </row>
    <row r="3058" spans="10:15">
      <c r="J3058" s="7"/>
      <c r="K3058" s="7"/>
      <c r="L3058" s="7"/>
      <c r="M3058" s="7"/>
      <c r="N3058" s="7"/>
      <c r="O3058" s="7"/>
    </row>
    <row r="3059" spans="10:15">
      <c r="J3059" s="7"/>
      <c r="K3059" s="7"/>
      <c r="L3059" s="7"/>
      <c r="M3059" s="7"/>
      <c r="N3059" s="7"/>
      <c r="O3059" s="7"/>
    </row>
    <row r="3060" spans="10:15">
      <c r="J3060" s="7"/>
      <c r="K3060" s="7"/>
      <c r="L3060" s="7"/>
      <c r="M3060" s="7"/>
      <c r="N3060" s="7"/>
      <c r="O3060" s="7"/>
    </row>
    <row r="3061" spans="10:15">
      <c r="J3061" s="7"/>
      <c r="K3061" s="7"/>
      <c r="L3061" s="7"/>
      <c r="M3061" s="7"/>
      <c r="N3061" s="7"/>
      <c r="O3061" s="7"/>
    </row>
    <row r="3062" spans="10:15">
      <c r="J3062" s="7"/>
      <c r="K3062" s="7"/>
      <c r="L3062" s="7"/>
      <c r="M3062" s="7"/>
      <c r="N3062" s="7"/>
      <c r="O3062" s="7"/>
    </row>
    <row r="3063" spans="10:15">
      <c r="J3063" s="7"/>
      <c r="K3063" s="7"/>
      <c r="L3063" s="7"/>
      <c r="M3063" s="7"/>
      <c r="N3063" s="7"/>
      <c r="O3063" s="7"/>
    </row>
    <row r="3064" spans="10:15">
      <c r="J3064" s="7"/>
      <c r="K3064" s="7"/>
      <c r="L3064" s="7"/>
      <c r="M3064" s="7"/>
      <c r="N3064" s="7"/>
      <c r="O3064" s="7"/>
    </row>
    <row r="3065" spans="10:15">
      <c r="J3065" s="7"/>
      <c r="K3065" s="7"/>
      <c r="L3065" s="7"/>
      <c r="M3065" s="7"/>
      <c r="N3065" s="7"/>
      <c r="O3065" s="7"/>
    </row>
    <row r="3066" spans="10:15">
      <c r="J3066" s="7"/>
      <c r="K3066" s="7"/>
      <c r="L3066" s="7"/>
      <c r="M3066" s="7"/>
      <c r="N3066" s="7"/>
      <c r="O3066" s="7"/>
    </row>
    <row r="3067" spans="10:15">
      <c r="J3067" s="7"/>
      <c r="K3067" s="7"/>
      <c r="L3067" s="7"/>
      <c r="M3067" s="7"/>
      <c r="N3067" s="7"/>
      <c r="O3067" s="7"/>
    </row>
    <row r="3068" spans="10:15">
      <c r="J3068" s="7"/>
      <c r="K3068" s="7"/>
      <c r="L3068" s="7"/>
      <c r="M3068" s="7"/>
      <c r="N3068" s="7"/>
      <c r="O3068" s="7"/>
    </row>
    <row r="3069" spans="10:15">
      <c r="J3069" s="7"/>
      <c r="K3069" s="7"/>
      <c r="L3069" s="7"/>
      <c r="M3069" s="7"/>
      <c r="N3069" s="7"/>
      <c r="O3069" s="7"/>
    </row>
    <row r="3070" spans="10:15">
      <c r="J3070" s="7"/>
      <c r="K3070" s="7"/>
      <c r="L3070" s="7"/>
      <c r="M3070" s="7"/>
      <c r="N3070" s="7"/>
      <c r="O3070" s="7"/>
    </row>
    <row r="3071" spans="10:15">
      <c r="J3071" s="7"/>
      <c r="K3071" s="7"/>
      <c r="L3071" s="7"/>
      <c r="M3071" s="7"/>
      <c r="N3071" s="7"/>
      <c r="O3071" s="7"/>
    </row>
    <row r="3072" spans="10:15">
      <c r="J3072" s="7"/>
      <c r="K3072" s="7"/>
      <c r="L3072" s="7"/>
      <c r="M3072" s="7"/>
      <c r="N3072" s="7"/>
      <c r="O3072" s="7"/>
    </row>
    <row r="3073" spans="10:15">
      <c r="J3073" s="7"/>
      <c r="K3073" s="7"/>
      <c r="L3073" s="7"/>
      <c r="M3073" s="7"/>
      <c r="N3073" s="7"/>
      <c r="O3073" s="7"/>
    </row>
    <row r="3074" spans="10:15">
      <c r="J3074" s="7"/>
      <c r="K3074" s="7"/>
      <c r="L3074" s="7"/>
      <c r="M3074" s="7"/>
      <c r="N3074" s="7"/>
      <c r="O3074" s="7"/>
    </row>
    <row r="3075" spans="10:15">
      <c r="J3075" s="7"/>
      <c r="K3075" s="7"/>
      <c r="L3075" s="7"/>
      <c r="M3075" s="7"/>
      <c r="N3075" s="7"/>
      <c r="O3075" s="7"/>
    </row>
    <row r="3076" spans="10:15">
      <c r="J3076" s="7"/>
      <c r="K3076" s="7"/>
      <c r="L3076" s="7"/>
      <c r="M3076" s="7"/>
      <c r="N3076" s="7"/>
      <c r="O3076" s="7"/>
    </row>
    <row r="3077" spans="10:15">
      <c r="J3077" s="7"/>
      <c r="K3077" s="7"/>
      <c r="L3077" s="7"/>
      <c r="M3077" s="7"/>
      <c r="N3077" s="7"/>
      <c r="O3077" s="7"/>
    </row>
    <row r="3078" spans="10:15">
      <c r="J3078" s="7"/>
      <c r="K3078" s="7"/>
      <c r="L3078" s="7"/>
      <c r="M3078" s="7"/>
      <c r="N3078" s="7"/>
      <c r="O3078" s="7"/>
    </row>
    <row r="3079" spans="10:15">
      <c r="J3079" s="7"/>
      <c r="K3079" s="7"/>
      <c r="L3079" s="7"/>
      <c r="M3079" s="7"/>
      <c r="N3079" s="7"/>
      <c r="O3079" s="7"/>
    </row>
    <row r="3080" spans="10:15">
      <c r="J3080" s="7"/>
      <c r="K3080" s="7"/>
      <c r="L3080" s="7"/>
      <c r="M3080" s="7"/>
      <c r="N3080" s="7"/>
      <c r="O3080" s="7"/>
    </row>
    <row r="3081" spans="10:15">
      <c r="J3081" s="7"/>
      <c r="K3081" s="7"/>
      <c r="L3081" s="7"/>
      <c r="M3081" s="7"/>
      <c r="N3081" s="7"/>
      <c r="O3081" s="7"/>
    </row>
    <row r="3082" spans="10:15">
      <c r="J3082" s="7"/>
      <c r="K3082" s="7"/>
      <c r="L3082" s="7"/>
      <c r="M3082" s="7"/>
      <c r="N3082" s="7"/>
      <c r="O3082" s="7"/>
    </row>
    <row r="3083" spans="10:15">
      <c r="J3083" s="7"/>
      <c r="K3083" s="7"/>
      <c r="L3083" s="7"/>
      <c r="M3083" s="7"/>
      <c r="N3083" s="7"/>
      <c r="O3083" s="7"/>
    </row>
    <row r="3084" spans="10:15">
      <c r="J3084" s="7"/>
      <c r="K3084" s="7"/>
      <c r="L3084" s="7"/>
      <c r="M3084" s="7"/>
      <c r="N3084" s="7"/>
      <c r="O3084" s="7"/>
    </row>
    <row r="3085" spans="10:15">
      <c r="J3085" s="7"/>
      <c r="K3085" s="7"/>
      <c r="L3085" s="7"/>
      <c r="M3085" s="7"/>
      <c r="N3085" s="7"/>
      <c r="O3085" s="7"/>
    </row>
    <row r="3086" spans="10:15">
      <c r="J3086" s="7"/>
      <c r="K3086" s="7"/>
      <c r="L3086" s="7"/>
      <c r="M3086" s="7"/>
      <c r="N3086" s="7"/>
      <c r="O3086" s="7"/>
    </row>
    <row r="3087" spans="10:15">
      <c r="J3087" s="7"/>
      <c r="K3087" s="7"/>
      <c r="L3087" s="7"/>
      <c r="M3087" s="7"/>
      <c r="N3087" s="7"/>
      <c r="O3087" s="7"/>
    </row>
    <row r="3088" spans="10:15">
      <c r="J3088" s="7"/>
      <c r="K3088" s="7"/>
      <c r="L3088" s="7"/>
      <c r="M3088" s="7"/>
      <c r="N3088" s="7"/>
      <c r="O3088" s="7"/>
    </row>
    <row r="3089" spans="10:15">
      <c r="J3089" s="7"/>
      <c r="K3089" s="7"/>
      <c r="L3089" s="7"/>
      <c r="M3089" s="7"/>
      <c r="N3089" s="7"/>
      <c r="O3089" s="7"/>
    </row>
    <row r="3090" spans="10:15">
      <c r="J3090" s="7"/>
      <c r="K3090" s="7"/>
      <c r="L3090" s="7"/>
      <c r="M3090" s="7"/>
      <c r="N3090" s="7"/>
      <c r="O3090" s="7"/>
    </row>
    <row r="3091" spans="10:15">
      <c r="J3091" s="7"/>
      <c r="K3091" s="7"/>
      <c r="L3091" s="7"/>
      <c r="M3091" s="7"/>
      <c r="N3091" s="7"/>
      <c r="O3091" s="7"/>
    </row>
    <row r="3092" spans="10:15">
      <c r="J3092" s="7"/>
      <c r="K3092" s="7"/>
      <c r="L3092" s="7"/>
      <c r="M3092" s="7"/>
      <c r="N3092" s="7"/>
      <c r="O3092" s="7"/>
    </row>
    <row r="3093" spans="10:15">
      <c r="J3093" s="7"/>
      <c r="K3093" s="7"/>
      <c r="L3093" s="7"/>
      <c r="M3093" s="7"/>
      <c r="N3093" s="7"/>
      <c r="O3093" s="7"/>
    </row>
    <row r="3094" spans="10:15">
      <c r="J3094" s="7"/>
      <c r="K3094" s="7"/>
      <c r="L3094" s="7"/>
      <c r="M3094" s="7"/>
      <c r="N3094" s="7"/>
      <c r="O3094" s="7"/>
    </row>
    <row r="3095" spans="10:15">
      <c r="J3095" s="7"/>
      <c r="K3095" s="7"/>
      <c r="L3095" s="7"/>
      <c r="M3095" s="7"/>
      <c r="N3095" s="7"/>
      <c r="O3095" s="7"/>
    </row>
    <row r="3096" spans="10:15">
      <c r="J3096" s="7"/>
      <c r="K3096" s="7"/>
      <c r="L3096" s="7"/>
      <c r="M3096" s="7"/>
      <c r="N3096" s="7"/>
      <c r="O3096" s="7"/>
    </row>
    <row r="3097" spans="10:15">
      <c r="J3097" s="7"/>
      <c r="K3097" s="7"/>
      <c r="L3097" s="7"/>
      <c r="M3097" s="7"/>
      <c r="N3097" s="7"/>
      <c r="O3097" s="7"/>
    </row>
    <row r="3098" spans="10:15">
      <c r="J3098" s="7"/>
      <c r="K3098" s="7"/>
      <c r="L3098" s="7"/>
      <c r="M3098" s="7"/>
      <c r="N3098" s="7"/>
      <c r="O3098" s="7"/>
    </row>
    <row r="3099" spans="10:15">
      <c r="J3099" s="7"/>
      <c r="K3099" s="7"/>
      <c r="L3099" s="7"/>
      <c r="M3099" s="7"/>
      <c r="N3099" s="7"/>
      <c r="O3099" s="7"/>
    </row>
    <row r="3100" spans="10:15">
      <c r="J3100" s="7"/>
      <c r="K3100" s="7"/>
      <c r="L3100" s="7"/>
      <c r="M3100" s="7"/>
      <c r="N3100" s="7"/>
      <c r="O3100" s="7"/>
    </row>
    <row r="3101" spans="10:15">
      <c r="J3101" s="7"/>
      <c r="K3101" s="7"/>
      <c r="L3101" s="7"/>
      <c r="M3101" s="7"/>
      <c r="N3101" s="7"/>
      <c r="O3101" s="7"/>
    </row>
    <row r="3102" spans="10:15">
      <c r="J3102" s="7"/>
      <c r="K3102" s="7"/>
      <c r="L3102" s="7"/>
      <c r="M3102" s="7"/>
      <c r="N3102" s="7"/>
      <c r="O3102" s="7"/>
    </row>
    <row r="3103" spans="10:15">
      <c r="J3103" s="7"/>
      <c r="K3103" s="7"/>
      <c r="L3103" s="7"/>
      <c r="M3103" s="7"/>
      <c r="N3103" s="7"/>
      <c r="O3103" s="7"/>
    </row>
    <row r="3104" spans="10:15">
      <c r="J3104" s="7"/>
      <c r="K3104" s="7"/>
      <c r="L3104" s="7"/>
      <c r="M3104" s="7"/>
      <c r="N3104" s="7"/>
      <c r="O3104" s="7"/>
    </row>
    <row r="3105" spans="10:15">
      <c r="J3105" s="7"/>
      <c r="K3105" s="7"/>
      <c r="L3105" s="7"/>
      <c r="M3105" s="7"/>
      <c r="N3105" s="7"/>
      <c r="O3105" s="7"/>
    </row>
    <row r="3106" spans="10:15">
      <c r="J3106" s="7"/>
      <c r="K3106" s="7"/>
      <c r="L3106" s="7"/>
      <c r="M3106" s="7"/>
      <c r="N3106" s="7"/>
      <c r="O3106" s="7"/>
    </row>
    <row r="3107" spans="10:15">
      <c r="J3107" s="7"/>
      <c r="K3107" s="7"/>
      <c r="L3107" s="7"/>
      <c r="M3107" s="7"/>
      <c r="N3107" s="7"/>
      <c r="O3107" s="7"/>
    </row>
    <row r="3108" spans="10:15">
      <c r="J3108" s="7"/>
      <c r="K3108" s="7"/>
      <c r="L3108" s="7"/>
      <c r="M3108" s="7"/>
      <c r="N3108" s="7"/>
      <c r="O3108" s="7"/>
    </row>
    <row r="3109" spans="10:15">
      <c r="J3109" s="7"/>
      <c r="K3109" s="7"/>
      <c r="L3109" s="7"/>
      <c r="M3109" s="7"/>
      <c r="N3109" s="7"/>
      <c r="O3109" s="7"/>
    </row>
    <row r="3110" spans="10:15">
      <c r="J3110" s="7"/>
      <c r="K3110" s="7"/>
      <c r="L3110" s="7"/>
      <c r="M3110" s="7"/>
      <c r="N3110" s="7"/>
      <c r="O3110" s="7"/>
    </row>
    <row r="3111" spans="10:15">
      <c r="J3111" s="7"/>
      <c r="K3111" s="7"/>
      <c r="L3111" s="7"/>
      <c r="M3111" s="7"/>
      <c r="N3111" s="7"/>
      <c r="O3111" s="7"/>
    </row>
    <row r="3112" spans="10:15">
      <c r="J3112" s="7"/>
      <c r="K3112" s="7"/>
      <c r="L3112" s="7"/>
      <c r="M3112" s="7"/>
      <c r="N3112" s="7"/>
      <c r="O3112" s="7"/>
    </row>
    <row r="3113" spans="10:15">
      <c r="J3113" s="7"/>
      <c r="K3113" s="7"/>
      <c r="L3113" s="7"/>
      <c r="M3113" s="7"/>
      <c r="N3113" s="7"/>
      <c r="O3113" s="7"/>
    </row>
    <row r="3114" spans="10:15">
      <c r="J3114" s="7"/>
      <c r="K3114" s="7"/>
      <c r="L3114" s="7"/>
      <c r="M3114" s="7"/>
      <c r="N3114" s="7"/>
      <c r="O3114" s="7"/>
    </row>
    <row r="3115" spans="10:15">
      <c r="J3115" s="7"/>
      <c r="K3115" s="7"/>
      <c r="L3115" s="7"/>
      <c r="M3115" s="7"/>
      <c r="N3115" s="7"/>
      <c r="O3115" s="7"/>
    </row>
    <row r="3116" spans="10:15">
      <c r="J3116" s="7"/>
      <c r="K3116" s="7"/>
      <c r="L3116" s="7"/>
      <c r="M3116" s="7"/>
      <c r="N3116" s="7"/>
      <c r="O3116" s="7"/>
    </row>
    <row r="3117" spans="10:15">
      <c r="J3117" s="7"/>
      <c r="K3117" s="7"/>
      <c r="L3117" s="7"/>
      <c r="M3117" s="7"/>
      <c r="N3117" s="7"/>
      <c r="O3117" s="7"/>
    </row>
    <row r="3118" spans="10:15">
      <c r="J3118" s="7"/>
      <c r="K3118" s="7"/>
      <c r="L3118" s="7"/>
      <c r="M3118" s="7"/>
      <c r="N3118" s="7"/>
      <c r="O3118" s="7"/>
    </row>
    <row r="3119" spans="10:15">
      <c r="J3119" s="7"/>
      <c r="K3119" s="7"/>
      <c r="L3119" s="7"/>
      <c r="M3119" s="7"/>
      <c r="N3119" s="7"/>
      <c r="O3119" s="7"/>
    </row>
    <row r="3120" spans="10:15">
      <c r="J3120" s="7"/>
      <c r="K3120" s="7"/>
      <c r="L3120" s="7"/>
      <c r="M3120" s="7"/>
      <c r="N3120" s="7"/>
      <c r="O3120" s="7"/>
    </row>
    <row r="3121" spans="10:15">
      <c r="J3121" s="7"/>
      <c r="K3121" s="7"/>
      <c r="L3121" s="7"/>
      <c r="M3121" s="7"/>
      <c r="N3121" s="7"/>
      <c r="O3121" s="7"/>
    </row>
    <row r="3122" spans="10:15">
      <c r="J3122" s="7"/>
      <c r="K3122" s="7"/>
      <c r="L3122" s="7"/>
      <c r="M3122" s="7"/>
      <c r="N3122" s="7"/>
      <c r="O3122" s="7"/>
    </row>
    <row r="3123" spans="10:15">
      <c r="J3123" s="7"/>
      <c r="K3123" s="7"/>
      <c r="L3123" s="7"/>
      <c r="M3123" s="7"/>
      <c r="N3123" s="7"/>
      <c r="O3123" s="7"/>
    </row>
    <row r="3124" spans="10:15">
      <c r="J3124" s="7"/>
      <c r="K3124" s="7"/>
      <c r="L3124" s="7"/>
      <c r="M3124" s="7"/>
      <c r="N3124" s="7"/>
      <c r="O3124" s="7"/>
    </row>
    <row r="3125" spans="10:15">
      <c r="J3125" s="7"/>
      <c r="K3125" s="7"/>
      <c r="L3125" s="7"/>
      <c r="M3125" s="7"/>
      <c r="N3125" s="7"/>
      <c r="O3125" s="7"/>
    </row>
    <row r="3126" spans="10:15">
      <c r="J3126" s="7"/>
      <c r="K3126" s="7"/>
      <c r="L3126" s="7"/>
      <c r="M3126" s="7"/>
      <c r="N3126" s="7"/>
      <c r="O3126" s="7"/>
    </row>
    <row r="3127" spans="10:15">
      <c r="J3127" s="7"/>
      <c r="K3127" s="7"/>
      <c r="L3127" s="7"/>
      <c r="M3127" s="7"/>
      <c r="N3127" s="7"/>
      <c r="O3127" s="7"/>
    </row>
    <row r="3128" spans="10:15">
      <c r="J3128" s="7"/>
      <c r="K3128" s="7"/>
      <c r="L3128" s="7"/>
      <c r="M3128" s="7"/>
      <c r="N3128" s="7"/>
      <c r="O3128" s="7"/>
    </row>
    <row r="3129" spans="10:15">
      <c r="J3129" s="7"/>
      <c r="K3129" s="7"/>
      <c r="L3129" s="7"/>
      <c r="M3129" s="7"/>
      <c r="N3129" s="7"/>
      <c r="O3129" s="7"/>
    </row>
    <row r="3130" spans="10:15">
      <c r="J3130" s="7"/>
      <c r="K3130" s="7"/>
      <c r="L3130" s="7"/>
      <c r="M3130" s="7"/>
      <c r="N3130" s="7"/>
      <c r="O3130" s="7"/>
    </row>
    <row r="3131" spans="10:15">
      <c r="J3131" s="7"/>
      <c r="K3131" s="7"/>
      <c r="L3131" s="7"/>
      <c r="M3131" s="7"/>
      <c r="N3131" s="7"/>
      <c r="O3131" s="7"/>
    </row>
    <row r="3132" spans="10:15">
      <c r="J3132" s="7"/>
      <c r="K3132" s="7"/>
      <c r="L3132" s="7"/>
      <c r="M3132" s="7"/>
      <c r="N3132" s="7"/>
      <c r="O3132" s="7"/>
    </row>
    <row r="3133" spans="10:15">
      <c r="J3133" s="7"/>
      <c r="K3133" s="7"/>
      <c r="L3133" s="7"/>
      <c r="M3133" s="7"/>
      <c r="N3133" s="7"/>
      <c r="O3133" s="7"/>
    </row>
    <row r="3134" spans="10:15">
      <c r="J3134" s="7"/>
      <c r="K3134" s="7"/>
      <c r="L3134" s="7"/>
      <c r="M3134" s="7"/>
      <c r="N3134" s="7"/>
      <c r="O3134" s="7"/>
    </row>
    <row r="3135" spans="10:15">
      <c r="J3135" s="7"/>
      <c r="K3135" s="7"/>
      <c r="L3135" s="7"/>
      <c r="M3135" s="7"/>
      <c r="N3135" s="7"/>
      <c r="O3135" s="7"/>
    </row>
    <row r="3136" spans="10:15">
      <c r="J3136" s="7"/>
      <c r="K3136" s="7"/>
      <c r="L3136" s="7"/>
      <c r="M3136" s="7"/>
      <c r="N3136" s="7"/>
      <c r="O3136" s="7"/>
    </row>
    <row r="3137" spans="10:15">
      <c r="J3137" s="7"/>
      <c r="K3137" s="7"/>
      <c r="L3137" s="7"/>
      <c r="M3137" s="7"/>
      <c r="N3137" s="7"/>
      <c r="O3137" s="7"/>
    </row>
    <row r="3138" spans="10:15">
      <c r="J3138" s="7"/>
      <c r="K3138" s="7"/>
      <c r="L3138" s="7"/>
      <c r="M3138" s="7"/>
      <c r="N3138" s="7"/>
      <c r="O3138" s="7"/>
    </row>
    <row r="3139" spans="10:15">
      <c r="J3139" s="7"/>
      <c r="K3139" s="7"/>
      <c r="L3139" s="7"/>
      <c r="M3139" s="7"/>
      <c r="N3139" s="7"/>
      <c r="O3139" s="7"/>
    </row>
    <row r="3140" spans="10:15">
      <c r="J3140" s="7"/>
      <c r="K3140" s="7"/>
      <c r="L3140" s="7"/>
      <c r="M3140" s="7"/>
      <c r="N3140" s="7"/>
      <c r="O3140" s="7"/>
    </row>
    <row r="3141" spans="10:15">
      <c r="J3141" s="7"/>
      <c r="K3141" s="7"/>
      <c r="L3141" s="7"/>
      <c r="M3141" s="7"/>
      <c r="N3141" s="7"/>
      <c r="O3141" s="7"/>
    </row>
    <row r="3142" spans="10:15">
      <c r="J3142" s="7"/>
      <c r="K3142" s="7"/>
      <c r="L3142" s="7"/>
      <c r="M3142" s="7"/>
      <c r="N3142" s="7"/>
      <c r="O3142" s="7"/>
    </row>
    <row r="3143" spans="10:15">
      <c r="J3143" s="7"/>
      <c r="K3143" s="7"/>
      <c r="L3143" s="7"/>
      <c r="M3143" s="7"/>
      <c r="N3143" s="7"/>
      <c r="O3143" s="7"/>
    </row>
    <row r="3144" spans="10:15">
      <c r="J3144" s="7"/>
      <c r="K3144" s="7"/>
      <c r="L3144" s="7"/>
      <c r="M3144" s="7"/>
      <c r="N3144" s="7"/>
      <c r="O3144" s="7"/>
    </row>
    <row r="3145" spans="10:15">
      <c r="J3145" s="7"/>
      <c r="K3145" s="7"/>
      <c r="L3145" s="7"/>
      <c r="M3145" s="7"/>
      <c r="N3145" s="7"/>
      <c r="O3145" s="7"/>
    </row>
    <row r="3146" spans="10:15">
      <c r="J3146" s="7"/>
      <c r="K3146" s="7"/>
      <c r="L3146" s="7"/>
      <c r="M3146" s="7"/>
      <c r="N3146" s="7"/>
      <c r="O3146" s="7"/>
    </row>
    <row r="3147" spans="10:15">
      <c r="J3147" s="7"/>
      <c r="K3147" s="7"/>
      <c r="L3147" s="7"/>
      <c r="M3147" s="7"/>
      <c r="N3147" s="7"/>
      <c r="O3147" s="7"/>
    </row>
    <row r="3148" spans="10:15">
      <c r="J3148" s="7"/>
      <c r="K3148" s="7"/>
      <c r="L3148" s="7"/>
      <c r="M3148" s="7"/>
      <c r="N3148" s="7"/>
      <c r="O3148" s="7"/>
    </row>
    <row r="3149" spans="10:15">
      <c r="J3149" s="7"/>
      <c r="K3149" s="7"/>
      <c r="L3149" s="7"/>
      <c r="M3149" s="7"/>
      <c r="N3149" s="7"/>
      <c r="O3149" s="7"/>
    </row>
    <row r="3150" spans="10:15">
      <c r="J3150" s="7"/>
      <c r="K3150" s="7"/>
      <c r="L3150" s="7"/>
      <c r="M3150" s="7"/>
      <c r="N3150" s="7"/>
      <c r="O3150" s="7"/>
    </row>
    <row r="3151" spans="10:15">
      <c r="J3151" s="7"/>
      <c r="K3151" s="7"/>
      <c r="L3151" s="7"/>
      <c r="M3151" s="7"/>
      <c r="N3151" s="7"/>
      <c r="O3151" s="7"/>
    </row>
    <row r="3152" spans="10:15">
      <c r="J3152" s="7"/>
      <c r="K3152" s="7"/>
      <c r="L3152" s="7"/>
      <c r="M3152" s="7"/>
      <c r="N3152" s="7"/>
      <c r="O3152" s="7"/>
    </row>
    <row r="3153" spans="10:15">
      <c r="J3153" s="7"/>
      <c r="K3153" s="7"/>
      <c r="L3153" s="7"/>
      <c r="M3153" s="7"/>
      <c r="N3153" s="7"/>
      <c r="O3153" s="7"/>
    </row>
    <row r="3154" spans="10:15">
      <c r="J3154" s="7"/>
      <c r="K3154" s="7"/>
      <c r="L3154" s="7"/>
      <c r="M3154" s="7"/>
      <c r="N3154" s="7"/>
      <c r="O3154" s="7"/>
    </row>
    <row r="3155" spans="10:15">
      <c r="J3155" s="7"/>
      <c r="K3155" s="7"/>
      <c r="L3155" s="7"/>
      <c r="M3155" s="7"/>
      <c r="N3155" s="7"/>
      <c r="O3155" s="7"/>
    </row>
    <row r="3156" spans="10:15">
      <c r="J3156" s="7"/>
      <c r="K3156" s="7"/>
      <c r="L3156" s="7"/>
      <c r="M3156" s="7"/>
      <c r="N3156" s="7"/>
      <c r="O3156" s="7"/>
    </row>
    <row r="3157" spans="10:15">
      <c r="J3157" s="7"/>
      <c r="K3157" s="7"/>
      <c r="L3157" s="7"/>
      <c r="M3157" s="7"/>
      <c r="N3157" s="7"/>
      <c r="O3157" s="7"/>
    </row>
    <row r="3158" spans="10:15">
      <c r="J3158" s="7"/>
      <c r="K3158" s="7"/>
      <c r="L3158" s="7"/>
      <c r="M3158" s="7"/>
      <c r="N3158" s="7"/>
      <c r="O3158" s="7"/>
    </row>
    <row r="3159" spans="10:15">
      <c r="J3159" s="7"/>
      <c r="K3159" s="7"/>
      <c r="L3159" s="7"/>
      <c r="M3159" s="7"/>
      <c r="N3159" s="7"/>
      <c r="O3159" s="7"/>
    </row>
    <row r="3160" spans="10:15">
      <c r="J3160" s="7"/>
      <c r="K3160" s="7"/>
      <c r="L3160" s="7"/>
      <c r="M3160" s="7"/>
      <c r="N3160" s="7"/>
      <c r="O3160" s="7"/>
    </row>
    <row r="3161" spans="10:15">
      <c r="J3161" s="7"/>
      <c r="K3161" s="7"/>
      <c r="L3161" s="7"/>
      <c r="M3161" s="7"/>
      <c r="N3161" s="7"/>
      <c r="O3161" s="7"/>
    </row>
    <row r="3162" spans="10:15">
      <c r="J3162" s="7"/>
      <c r="K3162" s="7"/>
      <c r="L3162" s="7"/>
      <c r="M3162" s="7"/>
      <c r="N3162" s="7"/>
      <c r="O3162" s="7"/>
    </row>
    <row r="3163" spans="10:15">
      <c r="J3163" s="7"/>
      <c r="K3163" s="7"/>
      <c r="L3163" s="7"/>
      <c r="M3163" s="7"/>
      <c r="N3163" s="7"/>
      <c r="O3163" s="7"/>
    </row>
    <row r="3164" spans="10:15">
      <c r="J3164" s="7"/>
      <c r="K3164" s="7"/>
      <c r="L3164" s="7"/>
      <c r="M3164" s="7"/>
      <c r="N3164" s="7"/>
      <c r="O3164" s="7"/>
    </row>
    <row r="3165" spans="10:15">
      <c r="J3165" s="7"/>
      <c r="K3165" s="7"/>
      <c r="L3165" s="7"/>
      <c r="M3165" s="7"/>
      <c r="N3165" s="7"/>
      <c r="O3165" s="7"/>
    </row>
    <row r="3166" spans="10:15">
      <c r="J3166" s="7"/>
      <c r="K3166" s="7"/>
      <c r="L3166" s="7"/>
      <c r="M3166" s="7"/>
      <c r="N3166" s="7"/>
      <c r="O3166" s="7"/>
    </row>
    <row r="3167" spans="10:15">
      <c r="J3167" s="7"/>
      <c r="K3167" s="7"/>
      <c r="L3167" s="7"/>
      <c r="M3167" s="7"/>
      <c r="N3167" s="7"/>
      <c r="O3167" s="7"/>
    </row>
    <row r="3168" spans="10:15">
      <c r="J3168" s="7"/>
      <c r="K3168" s="7"/>
      <c r="L3168" s="7"/>
      <c r="M3168" s="7"/>
      <c r="N3168" s="7"/>
      <c r="O3168" s="7"/>
    </row>
    <row r="3169" spans="10:15">
      <c r="J3169" s="7"/>
      <c r="K3169" s="7"/>
      <c r="L3169" s="7"/>
      <c r="M3169" s="7"/>
      <c r="N3169" s="7"/>
      <c r="O3169" s="7"/>
    </row>
    <row r="3170" spans="10:15">
      <c r="J3170" s="7"/>
      <c r="K3170" s="7"/>
      <c r="L3170" s="7"/>
      <c r="M3170" s="7"/>
      <c r="N3170" s="7"/>
      <c r="O3170" s="7"/>
    </row>
    <row r="3171" spans="10:15">
      <c r="J3171" s="7"/>
      <c r="K3171" s="7"/>
      <c r="L3171" s="7"/>
      <c r="M3171" s="7"/>
      <c r="N3171" s="7"/>
      <c r="O3171" s="7"/>
    </row>
    <row r="3172" spans="10:15">
      <c r="J3172" s="7"/>
      <c r="K3172" s="7"/>
      <c r="L3172" s="7"/>
      <c r="M3172" s="7"/>
      <c r="N3172" s="7"/>
      <c r="O3172" s="7"/>
    </row>
    <row r="3173" spans="10:15">
      <c r="J3173" s="7"/>
      <c r="K3173" s="7"/>
      <c r="L3173" s="7"/>
      <c r="M3173" s="7"/>
      <c r="N3173" s="7"/>
      <c r="O3173" s="7"/>
    </row>
    <row r="3174" spans="10:15">
      <c r="J3174" s="7"/>
      <c r="K3174" s="7"/>
      <c r="L3174" s="7"/>
      <c r="M3174" s="7"/>
      <c r="N3174" s="7"/>
      <c r="O3174" s="7"/>
    </row>
    <row r="3175" spans="10:15">
      <c r="J3175" s="7"/>
      <c r="K3175" s="7"/>
      <c r="L3175" s="7"/>
      <c r="M3175" s="7"/>
      <c r="N3175" s="7"/>
      <c r="O3175" s="7"/>
    </row>
    <row r="3176" spans="10:15">
      <c r="J3176" s="7"/>
      <c r="K3176" s="7"/>
      <c r="L3176" s="7"/>
      <c r="M3176" s="7"/>
      <c r="N3176" s="7"/>
      <c r="O3176" s="7"/>
    </row>
    <row r="3177" spans="10:15">
      <c r="J3177" s="7"/>
      <c r="K3177" s="7"/>
      <c r="L3177" s="7"/>
      <c r="M3177" s="7"/>
      <c r="N3177" s="7"/>
      <c r="O3177" s="7"/>
    </row>
    <row r="3178" spans="10:15">
      <c r="J3178" s="7"/>
      <c r="K3178" s="7"/>
      <c r="L3178" s="7"/>
      <c r="M3178" s="7"/>
      <c r="N3178" s="7"/>
      <c r="O3178" s="7"/>
    </row>
    <row r="3179" spans="10:15">
      <c r="J3179" s="7"/>
      <c r="K3179" s="7"/>
      <c r="L3179" s="7"/>
      <c r="M3179" s="7"/>
      <c r="N3179" s="7"/>
      <c r="O3179" s="7"/>
    </row>
    <row r="3180" spans="10:15">
      <c r="J3180" s="7"/>
      <c r="K3180" s="7"/>
      <c r="L3180" s="7"/>
      <c r="M3180" s="7"/>
      <c r="N3180" s="7"/>
      <c r="O3180" s="7"/>
    </row>
    <row r="3181" spans="10:15">
      <c r="J3181" s="7"/>
      <c r="K3181" s="7"/>
      <c r="L3181" s="7"/>
      <c r="M3181" s="7"/>
      <c r="N3181" s="7"/>
      <c r="O3181" s="7"/>
    </row>
    <row r="3182" spans="10:15">
      <c r="J3182" s="7"/>
      <c r="K3182" s="7"/>
      <c r="L3182" s="7"/>
      <c r="M3182" s="7"/>
      <c r="N3182" s="7"/>
      <c r="O3182" s="7"/>
    </row>
    <row r="3183" spans="10:15">
      <c r="J3183" s="7"/>
      <c r="K3183" s="7"/>
      <c r="L3183" s="7"/>
      <c r="M3183" s="7"/>
      <c r="N3183" s="7"/>
      <c r="O3183" s="7"/>
    </row>
    <row r="3184" spans="10:15">
      <c r="J3184" s="7"/>
      <c r="K3184" s="7"/>
      <c r="L3184" s="7"/>
      <c r="M3184" s="7"/>
      <c r="N3184" s="7"/>
      <c r="O3184" s="7"/>
    </row>
    <row r="3185" spans="10:15">
      <c r="J3185" s="7"/>
      <c r="K3185" s="7"/>
      <c r="L3185" s="7"/>
      <c r="M3185" s="7"/>
      <c r="N3185" s="7"/>
      <c r="O3185" s="7"/>
    </row>
    <row r="3186" spans="10:15">
      <c r="J3186" s="7"/>
      <c r="K3186" s="7"/>
      <c r="L3186" s="7"/>
      <c r="M3186" s="7"/>
      <c r="N3186" s="7"/>
      <c r="O3186" s="7"/>
    </row>
    <row r="3187" spans="10:15">
      <c r="J3187" s="7"/>
      <c r="K3187" s="7"/>
      <c r="L3187" s="7"/>
      <c r="M3187" s="7"/>
      <c r="N3187" s="7"/>
      <c r="O3187" s="7"/>
    </row>
    <row r="3188" spans="10:15">
      <c r="J3188" s="7"/>
      <c r="K3188" s="7"/>
      <c r="L3188" s="7"/>
      <c r="M3188" s="7"/>
      <c r="N3188" s="7"/>
      <c r="O3188" s="7"/>
    </row>
    <row r="3189" spans="10:15">
      <c r="J3189" s="7"/>
      <c r="K3189" s="7"/>
      <c r="L3189" s="7"/>
      <c r="M3189" s="7"/>
      <c r="N3189" s="7"/>
      <c r="O3189" s="7"/>
    </row>
    <row r="3190" spans="10:15">
      <c r="J3190" s="7"/>
      <c r="K3190" s="7"/>
      <c r="L3190" s="7"/>
      <c r="M3190" s="7"/>
      <c r="N3190" s="7"/>
      <c r="O3190" s="7"/>
    </row>
    <row r="3191" spans="10:15">
      <c r="J3191" s="7"/>
      <c r="K3191" s="7"/>
      <c r="L3191" s="7"/>
      <c r="M3191" s="7"/>
      <c r="N3191" s="7"/>
      <c r="O3191" s="7"/>
    </row>
    <row r="3192" spans="10:15">
      <c r="J3192" s="7"/>
      <c r="K3192" s="7"/>
      <c r="L3192" s="7"/>
      <c r="M3192" s="7"/>
      <c r="N3192" s="7"/>
      <c r="O3192" s="7"/>
    </row>
    <row r="3193" spans="10:15">
      <c r="J3193" s="7"/>
      <c r="K3193" s="7"/>
      <c r="L3193" s="7"/>
      <c r="M3193" s="7"/>
      <c r="N3193" s="7"/>
      <c r="O3193" s="7"/>
    </row>
    <row r="3194" spans="10:15">
      <c r="J3194" s="7"/>
      <c r="K3194" s="7"/>
      <c r="L3194" s="7"/>
      <c r="M3194" s="7"/>
      <c r="N3194" s="7"/>
      <c r="O3194" s="7"/>
    </row>
    <row r="3195" spans="10:15">
      <c r="J3195" s="7"/>
      <c r="K3195" s="7"/>
      <c r="L3195" s="7"/>
      <c r="M3195" s="7"/>
      <c r="N3195" s="7"/>
      <c r="O3195" s="7"/>
    </row>
    <row r="3196" spans="10:15">
      <c r="J3196" s="7"/>
      <c r="K3196" s="7"/>
      <c r="L3196" s="7"/>
      <c r="M3196" s="7"/>
      <c r="N3196" s="7"/>
      <c r="O3196" s="7"/>
    </row>
    <row r="3197" spans="10:15">
      <c r="J3197" s="7"/>
      <c r="K3197" s="7"/>
      <c r="L3197" s="7"/>
      <c r="M3197" s="7"/>
      <c r="N3197" s="7"/>
      <c r="O3197" s="7"/>
    </row>
    <row r="3198" spans="10:15">
      <c r="J3198" s="7"/>
      <c r="K3198" s="7"/>
      <c r="L3198" s="7"/>
      <c r="M3198" s="7"/>
      <c r="N3198" s="7"/>
      <c r="O3198" s="7"/>
    </row>
    <row r="3199" spans="10:15">
      <c r="J3199" s="7"/>
      <c r="K3199" s="7"/>
      <c r="L3199" s="7"/>
      <c r="M3199" s="7"/>
      <c r="N3199" s="7"/>
      <c r="O3199" s="7"/>
    </row>
    <row r="3200" spans="10:15">
      <c r="J3200" s="7"/>
      <c r="K3200" s="7"/>
      <c r="L3200" s="7"/>
      <c r="M3200" s="7"/>
      <c r="N3200" s="7"/>
      <c r="O3200" s="7"/>
    </row>
    <row r="3201" spans="10:15">
      <c r="J3201" s="7"/>
      <c r="K3201" s="7"/>
      <c r="L3201" s="7"/>
      <c r="M3201" s="7"/>
      <c r="N3201" s="7"/>
      <c r="O3201" s="7"/>
    </row>
    <row r="3202" spans="10:15">
      <c r="J3202" s="7"/>
      <c r="K3202" s="7"/>
      <c r="L3202" s="7"/>
      <c r="M3202" s="7"/>
      <c r="N3202" s="7"/>
      <c r="O3202" s="7"/>
    </row>
    <row r="3203" spans="10:15">
      <c r="J3203" s="7"/>
      <c r="K3203" s="7"/>
      <c r="L3203" s="7"/>
      <c r="M3203" s="7"/>
      <c r="N3203" s="7"/>
      <c r="O3203" s="7"/>
    </row>
    <row r="3204" spans="10:15">
      <c r="J3204" s="7"/>
      <c r="K3204" s="7"/>
      <c r="L3204" s="7"/>
      <c r="M3204" s="7"/>
      <c r="N3204" s="7"/>
      <c r="O3204" s="7"/>
    </row>
    <row r="3205" spans="10:15">
      <c r="J3205" s="7"/>
      <c r="K3205" s="7"/>
      <c r="L3205" s="7"/>
      <c r="M3205" s="7"/>
      <c r="N3205" s="7"/>
      <c r="O3205" s="7"/>
    </row>
    <row r="3206" spans="10:15">
      <c r="J3206" s="7"/>
      <c r="K3206" s="7"/>
      <c r="L3206" s="7"/>
      <c r="M3206" s="7"/>
      <c r="N3206" s="7"/>
      <c r="O3206" s="7"/>
    </row>
    <row r="3207" spans="10:15">
      <c r="J3207" s="7"/>
      <c r="K3207" s="7"/>
      <c r="L3207" s="7"/>
      <c r="M3207" s="7"/>
      <c r="N3207" s="7"/>
      <c r="O3207" s="7"/>
    </row>
    <row r="3208" spans="10:15">
      <c r="J3208" s="7"/>
      <c r="K3208" s="7"/>
      <c r="L3208" s="7"/>
      <c r="M3208" s="7"/>
      <c r="N3208" s="7"/>
      <c r="O3208" s="7"/>
    </row>
    <row r="3209" spans="10:15">
      <c r="J3209" s="7"/>
      <c r="K3209" s="7"/>
      <c r="L3209" s="7"/>
      <c r="M3209" s="7"/>
      <c r="N3209" s="7"/>
      <c r="O3209" s="7"/>
    </row>
    <row r="3210" spans="10:15">
      <c r="J3210" s="7"/>
      <c r="K3210" s="7"/>
      <c r="L3210" s="7"/>
      <c r="M3210" s="7"/>
      <c r="N3210" s="7"/>
      <c r="O3210" s="7"/>
    </row>
    <row r="3211" spans="10:15">
      <c r="J3211" s="7"/>
      <c r="K3211" s="7"/>
      <c r="L3211" s="7"/>
      <c r="M3211" s="7"/>
      <c r="N3211" s="7"/>
      <c r="O3211" s="7"/>
    </row>
    <row r="3212" spans="10:15">
      <c r="J3212" s="7"/>
      <c r="K3212" s="7"/>
      <c r="L3212" s="7"/>
      <c r="M3212" s="7"/>
      <c r="N3212" s="7"/>
      <c r="O3212" s="7"/>
    </row>
    <row r="3213" spans="10:15">
      <c r="J3213" s="7"/>
      <c r="K3213" s="7"/>
      <c r="L3213" s="7"/>
      <c r="M3213" s="7"/>
      <c r="N3213" s="7"/>
      <c r="O3213" s="7"/>
    </row>
    <row r="3214" spans="10:15">
      <c r="J3214" s="7"/>
      <c r="K3214" s="7"/>
      <c r="L3214" s="7"/>
      <c r="M3214" s="7"/>
      <c r="N3214" s="7"/>
      <c r="O3214" s="7"/>
    </row>
    <row r="3215" spans="10:15">
      <c r="J3215" s="7"/>
      <c r="K3215" s="7"/>
      <c r="L3215" s="7"/>
      <c r="M3215" s="7"/>
      <c r="N3215" s="7"/>
      <c r="O3215" s="7"/>
    </row>
    <row r="3216" spans="10:15">
      <c r="J3216" s="7"/>
      <c r="K3216" s="7"/>
      <c r="L3216" s="7"/>
      <c r="M3216" s="7"/>
      <c r="N3216" s="7"/>
      <c r="O3216" s="7"/>
    </row>
    <row r="3217" spans="10:15">
      <c r="J3217" s="7"/>
      <c r="K3217" s="7"/>
      <c r="L3217" s="7"/>
      <c r="M3217" s="7"/>
      <c r="N3217" s="7"/>
      <c r="O3217" s="7"/>
    </row>
    <row r="3218" spans="10:15">
      <c r="J3218" s="7"/>
      <c r="K3218" s="7"/>
      <c r="L3218" s="7"/>
      <c r="M3218" s="7"/>
      <c r="N3218" s="7"/>
      <c r="O3218" s="7"/>
    </row>
    <row r="3219" spans="10:15">
      <c r="J3219" s="7"/>
      <c r="K3219" s="7"/>
      <c r="L3219" s="7"/>
      <c r="M3219" s="7"/>
      <c r="N3219" s="7"/>
      <c r="O3219" s="7"/>
    </row>
    <row r="3220" spans="10:15">
      <c r="J3220" s="7"/>
      <c r="K3220" s="7"/>
      <c r="L3220" s="7"/>
      <c r="M3220" s="7"/>
      <c r="N3220" s="7"/>
      <c r="O3220" s="7"/>
    </row>
    <row r="3221" spans="10:15">
      <c r="J3221" s="7"/>
      <c r="K3221" s="7"/>
      <c r="L3221" s="7"/>
      <c r="M3221" s="7"/>
      <c r="N3221" s="7"/>
      <c r="O3221" s="7"/>
    </row>
    <row r="3222" spans="10:15">
      <c r="J3222" s="7"/>
      <c r="K3222" s="7"/>
      <c r="L3222" s="7"/>
      <c r="M3222" s="7"/>
      <c r="N3222" s="7"/>
      <c r="O3222" s="7"/>
    </row>
    <row r="3223" spans="10:15">
      <c r="J3223" s="7"/>
      <c r="K3223" s="7"/>
      <c r="L3223" s="7"/>
      <c r="M3223" s="7"/>
      <c r="N3223" s="7"/>
      <c r="O3223" s="7"/>
    </row>
    <row r="3224" spans="10:15">
      <c r="J3224" s="7"/>
      <c r="K3224" s="7"/>
      <c r="L3224" s="7"/>
      <c r="M3224" s="7"/>
      <c r="N3224" s="7"/>
      <c r="O3224" s="7"/>
    </row>
    <row r="3225" spans="10:15">
      <c r="J3225" s="7"/>
      <c r="K3225" s="7"/>
      <c r="L3225" s="7"/>
      <c r="M3225" s="7"/>
      <c r="N3225" s="7"/>
      <c r="O3225" s="7"/>
    </row>
    <row r="3226" spans="10:15">
      <c r="J3226" s="7"/>
      <c r="K3226" s="7"/>
      <c r="L3226" s="7"/>
      <c r="M3226" s="7"/>
      <c r="N3226" s="7"/>
      <c r="O3226" s="7"/>
    </row>
    <row r="3227" spans="10:15">
      <c r="J3227" s="7"/>
      <c r="K3227" s="7"/>
      <c r="L3227" s="7"/>
      <c r="M3227" s="7"/>
      <c r="N3227" s="7"/>
      <c r="O3227" s="7"/>
    </row>
    <row r="3228" spans="10:15">
      <c r="J3228" s="7"/>
      <c r="K3228" s="7"/>
      <c r="L3228" s="7"/>
      <c r="M3228" s="7"/>
      <c r="N3228" s="7"/>
      <c r="O3228" s="7"/>
    </row>
    <row r="3229" spans="10:15">
      <c r="J3229" s="7"/>
      <c r="K3229" s="7"/>
      <c r="L3229" s="7"/>
      <c r="M3229" s="7"/>
      <c r="N3229" s="7"/>
      <c r="O3229" s="7"/>
    </row>
    <row r="3230" spans="10:15">
      <c r="J3230" s="7"/>
      <c r="K3230" s="7"/>
      <c r="L3230" s="7"/>
      <c r="M3230" s="7"/>
      <c r="N3230" s="7"/>
      <c r="O3230" s="7"/>
    </row>
    <row r="3231" spans="10:15">
      <c r="J3231" s="7"/>
      <c r="K3231" s="7"/>
      <c r="L3231" s="7"/>
      <c r="M3231" s="7"/>
      <c r="N3231" s="7"/>
      <c r="O3231" s="7"/>
    </row>
    <row r="3232" spans="10:15">
      <c r="J3232" s="7"/>
      <c r="K3232" s="7"/>
      <c r="L3232" s="7"/>
      <c r="M3232" s="7"/>
      <c r="N3232" s="7"/>
      <c r="O3232" s="7"/>
    </row>
    <row r="3233" spans="10:15">
      <c r="J3233" s="7"/>
      <c r="K3233" s="7"/>
      <c r="L3233" s="7"/>
      <c r="M3233" s="7"/>
      <c r="N3233" s="7"/>
      <c r="O3233" s="7"/>
    </row>
    <row r="3234" spans="10:15">
      <c r="J3234" s="7"/>
      <c r="K3234" s="7"/>
      <c r="L3234" s="7"/>
      <c r="M3234" s="7"/>
      <c r="N3234" s="7"/>
      <c r="O3234" s="7"/>
    </row>
    <row r="3235" spans="10:15">
      <c r="J3235" s="7"/>
      <c r="K3235" s="7"/>
      <c r="L3235" s="7"/>
      <c r="M3235" s="7"/>
      <c r="N3235" s="7"/>
      <c r="O3235" s="7"/>
    </row>
    <row r="3236" spans="10:15">
      <c r="J3236" s="7"/>
      <c r="K3236" s="7"/>
      <c r="L3236" s="7"/>
      <c r="M3236" s="7"/>
      <c r="N3236" s="7"/>
      <c r="O3236" s="7"/>
    </row>
    <row r="3237" spans="10:15">
      <c r="J3237" s="7"/>
      <c r="K3237" s="7"/>
      <c r="L3237" s="7"/>
      <c r="M3237" s="7"/>
      <c r="N3237" s="7"/>
      <c r="O3237" s="7"/>
    </row>
    <row r="3238" spans="10:15">
      <c r="J3238" s="7"/>
      <c r="K3238" s="7"/>
      <c r="L3238" s="7"/>
      <c r="M3238" s="7"/>
      <c r="N3238" s="7"/>
      <c r="O3238" s="7"/>
    </row>
    <row r="3239" spans="10:15">
      <c r="J3239" s="7"/>
      <c r="K3239" s="7"/>
      <c r="L3239" s="7"/>
      <c r="M3239" s="7"/>
      <c r="N3239" s="7"/>
      <c r="O3239" s="7"/>
    </row>
    <row r="3240" spans="10:15">
      <c r="J3240" s="7"/>
      <c r="K3240" s="7"/>
      <c r="L3240" s="7"/>
      <c r="M3240" s="7"/>
      <c r="N3240" s="7"/>
      <c r="O3240" s="7"/>
    </row>
    <row r="3241" spans="10:15">
      <c r="J3241" s="7"/>
      <c r="K3241" s="7"/>
      <c r="L3241" s="7"/>
      <c r="M3241" s="7"/>
      <c r="N3241" s="7"/>
      <c r="O3241" s="7"/>
    </row>
    <row r="3242" spans="10:15">
      <c r="J3242" s="7"/>
      <c r="K3242" s="7"/>
      <c r="L3242" s="7"/>
      <c r="M3242" s="7"/>
      <c r="N3242" s="7"/>
      <c r="O3242" s="7"/>
    </row>
    <row r="3243" spans="10:15">
      <c r="J3243" s="7"/>
      <c r="K3243" s="7"/>
      <c r="L3243" s="7"/>
      <c r="M3243" s="7"/>
      <c r="N3243" s="7"/>
      <c r="O3243" s="7"/>
    </row>
    <row r="3244" spans="10:15">
      <c r="J3244" s="7"/>
      <c r="K3244" s="7"/>
      <c r="L3244" s="7"/>
      <c r="M3244" s="7"/>
      <c r="N3244" s="7"/>
      <c r="O3244" s="7"/>
    </row>
    <row r="3245" spans="10:15">
      <c r="J3245" s="7"/>
      <c r="K3245" s="7"/>
      <c r="L3245" s="7"/>
      <c r="M3245" s="7"/>
      <c r="N3245" s="7"/>
      <c r="O3245" s="7"/>
    </row>
    <row r="3246" spans="10:15">
      <c r="J3246" s="7"/>
      <c r="K3246" s="7"/>
      <c r="L3246" s="7"/>
      <c r="M3246" s="7"/>
      <c r="N3246" s="7"/>
      <c r="O3246" s="7"/>
    </row>
    <row r="3247" spans="10:15">
      <c r="J3247" s="7"/>
      <c r="K3247" s="7"/>
      <c r="L3247" s="7"/>
      <c r="M3247" s="7"/>
      <c r="N3247" s="7"/>
      <c r="O3247" s="7"/>
    </row>
    <row r="3248" spans="10:15">
      <c r="J3248" s="7"/>
      <c r="K3248" s="7"/>
      <c r="L3248" s="7"/>
      <c r="M3248" s="7"/>
      <c r="N3248" s="7"/>
      <c r="O3248" s="7"/>
    </row>
    <row r="3249" spans="10:15">
      <c r="J3249" s="7"/>
      <c r="K3249" s="7"/>
      <c r="L3249" s="7"/>
      <c r="M3249" s="7"/>
      <c r="N3249" s="7"/>
      <c r="O3249" s="7"/>
    </row>
    <row r="3250" spans="10:15">
      <c r="J3250" s="7"/>
      <c r="K3250" s="7"/>
      <c r="L3250" s="7"/>
      <c r="M3250" s="7"/>
      <c r="N3250" s="7"/>
      <c r="O3250" s="7"/>
    </row>
    <row r="3251" spans="10:15">
      <c r="J3251" s="7"/>
      <c r="K3251" s="7"/>
      <c r="L3251" s="7"/>
      <c r="M3251" s="7"/>
      <c r="N3251" s="7"/>
      <c r="O3251" s="7"/>
    </row>
    <row r="3252" spans="10:15">
      <c r="J3252" s="7"/>
      <c r="K3252" s="7"/>
      <c r="L3252" s="7"/>
      <c r="M3252" s="7"/>
      <c r="N3252" s="7"/>
      <c r="O3252" s="7"/>
    </row>
    <row r="3253" spans="10:15">
      <c r="J3253" s="7"/>
      <c r="K3253" s="7"/>
      <c r="L3253" s="7"/>
      <c r="M3253" s="7"/>
      <c r="N3253" s="7"/>
      <c r="O3253" s="7"/>
    </row>
    <row r="3254" spans="10:15">
      <c r="J3254" s="7"/>
      <c r="K3254" s="7"/>
      <c r="L3254" s="7"/>
      <c r="M3254" s="7"/>
      <c r="N3254" s="7"/>
      <c r="O3254" s="7"/>
    </row>
    <row r="3255" spans="10:15">
      <c r="J3255" s="7"/>
      <c r="K3255" s="7"/>
      <c r="L3255" s="7"/>
      <c r="M3255" s="7"/>
      <c r="N3255" s="7"/>
      <c r="O3255" s="7"/>
    </row>
    <row r="3256" spans="10:15">
      <c r="J3256" s="7"/>
      <c r="K3256" s="7"/>
      <c r="L3256" s="7"/>
      <c r="M3256" s="7"/>
      <c r="N3256" s="7"/>
      <c r="O3256" s="7"/>
    </row>
    <row r="3257" spans="10:15">
      <c r="J3257" s="7"/>
      <c r="K3257" s="7"/>
      <c r="L3257" s="7"/>
      <c r="M3257" s="7"/>
      <c r="N3257" s="7"/>
      <c r="O3257" s="7"/>
    </row>
    <row r="3258" spans="10:15">
      <c r="J3258" s="7"/>
      <c r="K3258" s="7"/>
      <c r="L3258" s="7"/>
      <c r="M3258" s="7"/>
      <c r="N3258" s="7"/>
      <c r="O3258" s="7"/>
    </row>
    <row r="3259" spans="10:15">
      <c r="J3259" s="7"/>
      <c r="K3259" s="7"/>
      <c r="L3259" s="7"/>
      <c r="M3259" s="7"/>
      <c r="N3259" s="7"/>
      <c r="O3259" s="7"/>
    </row>
    <row r="3260" spans="10:15">
      <c r="J3260" s="7"/>
      <c r="K3260" s="7"/>
      <c r="L3260" s="7"/>
      <c r="M3260" s="7"/>
      <c r="N3260" s="7"/>
      <c r="O3260" s="7"/>
    </row>
    <row r="3261" spans="10:15">
      <c r="J3261" s="7"/>
      <c r="K3261" s="7"/>
      <c r="L3261" s="7"/>
      <c r="M3261" s="7"/>
      <c r="N3261" s="7"/>
      <c r="O3261" s="7"/>
    </row>
    <row r="3262" spans="10:15">
      <c r="J3262" s="7"/>
      <c r="K3262" s="7"/>
      <c r="L3262" s="7"/>
      <c r="M3262" s="7"/>
      <c r="N3262" s="7"/>
      <c r="O3262" s="7"/>
    </row>
    <row r="3263" spans="10:15">
      <c r="J3263" s="7"/>
      <c r="K3263" s="7"/>
      <c r="L3263" s="7"/>
      <c r="M3263" s="7"/>
      <c r="N3263" s="7"/>
      <c r="O3263" s="7"/>
    </row>
    <row r="3264" spans="10:15">
      <c r="J3264" s="7"/>
      <c r="K3264" s="7"/>
      <c r="L3264" s="7"/>
      <c r="M3264" s="7"/>
      <c r="N3264" s="7"/>
      <c r="O3264" s="7"/>
    </row>
    <row r="3265" spans="10:15">
      <c r="J3265" s="7"/>
      <c r="K3265" s="7"/>
      <c r="L3265" s="7"/>
      <c r="M3265" s="7"/>
      <c r="N3265" s="7"/>
      <c r="O3265" s="7"/>
    </row>
    <row r="3266" spans="10:15">
      <c r="J3266" s="7"/>
      <c r="K3266" s="7"/>
      <c r="L3266" s="7"/>
      <c r="M3266" s="7"/>
      <c r="N3266" s="7"/>
      <c r="O3266" s="7"/>
    </row>
    <row r="3267" spans="10:15">
      <c r="J3267" s="7"/>
      <c r="K3267" s="7"/>
      <c r="L3267" s="7"/>
      <c r="M3267" s="7"/>
      <c r="N3267" s="7"/>
      <c r="O3267" s="7"/>
    </row>
    <row r="3268" spans="10:15">
      <c r="J3268" s="7"/>
      <c r="K3268" s="7"/>
      <c r="L3268" s="7"/>
      <c r="M3268" s="7"/>
      <c r="N3268" s="7"/>
      <c r="O3268" s="7"/>
    </row>
    <row r="3269" spans="10:15">
      <c r="J3269" s="7"/>
      <c r="K3269" s="7"/>
      <c r="L3269" s="7"/>
      <c r="M3269" s="7"/>
      <c r="N3269" s="7"/>
      <c r="O3269" s="7"/>
    </row>
    <row r="3270" spans="10:15">
      <c r="J3270" s="7"/>
      <c r="K3270" s="7"/>
      <c r="L3270" s="7"/>
      <c r="M3270" s="7"/>
      <c r="N3270" s="7"/>
      <c r="O3270" s="7"/>
    </row>
    <row r="3271" spans="10:15">
      <c r="J3271" s="7"/>
      <c r="K3271" s="7"/>
      <c r="L3271" s="7"/>
      <c r="M3271" s="7"/>
      <c r="N3271" s="7"/>
      <c r="O3271" s="7"/>
    </row>
    <row r="3272" spans="10:15">
      <c r="J3272" s="7"/>
      <c r="K3272" s="7"/>
      <c r="L3272" s="7"/>
      <c r="M3272" s="7"/>
      <c r="N3272" s="7"/>
      <c r="O3272" s="7"/>
    </row>
    <row r="3273" spans="10:15">
      <c r="J3273" s="7"/>
      <c r="K3273" s="7"/>
      <c r="L3273" s="7"/>
      <c r="M3273" s="7"/>
      <c r="N3273" s="7"/>
      <c r="O3273" s="7"/>
    </row>
    <row r="3274" spans="10:15">
      <c r="J3274" s="7"/>
      <c r="K3274" s="7"/>
      <c r="L3274" s="7"/>
      <c r="M3274" s="7"/>
      <c r="N3274" s="7"/>
      <c r="O3274" s="7"/>
    </row>
    <row r="3275" spans="10:15">
      <c r="J3275" s="7"/>
      <c r="K3275" s="7"/>
      <c r="L3275" s="7"/>
      <c r="M3275" s="7"/>
      <c r="N3275" s="7"/>
      <c r="O3275" s="7"/>
    </row>
    <row r="3276" spans="10:15">
      <c r="J3276" s="7"/>
      <c r="K3276" s="7"/>
      <c r="L3276" s="7"/>
      <c r="M3276" s="7"/>
      <c r="N3276" s="7"/>
      <c r="O3276" s="7"/>
    </row>
    <row r="3277" spans="10:15">
      <c r="J3277" s="7"/>
      <c r="K3277" s="7"/>
      <c r="L3277" s="7"/>
      <c r="M3277" s="7"/>
      <c r="N3277" s="7"/>
      <c r="O3277" s="7"/>
    </row>
    <row r="3278" spans="10:15">
      <c r="J3278" s="7"/>
      <c r="K3278" s="7"/>
      <c r="L3278" s="7"/>
      <c r="M3278" s="7"/>
      <c r="N3278" s="7"/>
      <c r="O3278" s="7"/>
    </row>
    <row r="3279" spans="10:15">
      <c r="J3279" s="7"/>
      <c r="K3279" s="7"/>
      <c r="L3279" s="7"/>
      <c r="M3279" s="7"/>
      <c r="N3279" s="7"/>
      <c r="O3279" s="7"/>
    </row>
    <row r="3280" spans="10:15">
      <c r="J3280" s="7"/>
      <c r="K3280" s="7"/>
      <c r="L3280" s="7"/>
      <c r="M3280" s="7"/>
      <c r="N3280" s="7"/>
      <c r="O3280" s="7"/>
    </row>
    <row r="3281" spans="10:15">
      <c r="J3281" s="7"/>
      <c r="K3281" s="7"/>
      <c r="L3281" s="7"/>
      <c r="M3281" s="7"/>
      <c r="N3281" s="7"/>
      <c r="O3281" s="7"/>
    </row>
    <row r="3282" spans="10:15">
      <c r="J3282" s="7"/>
      <c r="K3282" s="7"/>
      <c r="L3282" s="7"/>
      <c r="M3282" s="7"/>
      <c r="N3282" s="7"/>
      <c r="O3282" s="7"/>
    </row>
    <row r="3283" spans="10:15">
      <c r="J3283" s="7"/>
      <c r="K3283" s="7"/>
      <c r="L3283" s="7"/>
      <c r="M3283" s="7"/>
      <c r="N3283" s="7"/>
      <c r="O3283" s="7"/>
    </row>
    <row r="3284" spans="10:15">
      <c r="J3284" s="7"/>
      <c r="K3284" s="7"/>
      <c r="L3284" s="7"/>
      <c r="M3284" s="7"/>
      <c r="N3284" s="7"/>
      <c r="O3284" s="7"/>
    </row>
    <row r="3285" spans="10:15">
      <c r="J3285" s="7"/>
      <c r="K3285" s="7"/>
      <c r="L3285" s="7"/>
      <c r="M3285" s="7"/>
      <c r="N3285" s="7"/>
      <c r="O3285" s="7"/>
    </row>
    <row r="3286" spans="10:15">
      <c r="J3286" s="7"/>
      <c r="K3286" s="7"/>
      <c r="L3286" s="7"/>
      <c r="M3286" s="7"/>
      <c r="N3286" s="7"/>
      <c r="O3286" s="7"/>
    </row>
    <row r="3287" spans="10:15">
      <c r="J3287" s="7"/>
      <c r="K3287" s="7"/>
      <c r="L3287" s="7"/>
      <c r="M3287" s="7"/>
      <c r="N3287" s="7"/>
      <c r="O3287" s="7"/>
    </row>
    <row r="3288" spans="10:15">
      <c r="J3288" s="7"/>
      <c r="K3288" s="7"/>
      <c r="L3288" s="7"/>
      <c r="M3288" s="7"/>
      <c r="N3288" s="7"/>
      <c r="O3288" s="7"/>
    </row>
    <row r="3289" spans="10:15">
      <c r="J3289" s="7"/>
      <c r="K3289" s="7"/>
      <c r="L3289" s="7"/>
      <c r="M3289" s="7"/>
      <c r="N3289" s="7"/>
      <c r="O3289" s="7"/>
    </row>
    <row r="3290" spans="10:15">
      <c r="J3290" s="7"/>
      <c r="K3290" s="7"/>
      <c r="L3290" s="7"/>
      <c r="M3290" s="7"/>
      <c r="N3290" s="7"/>
      <c r="O3290" s="7"/>
    </row>
    <row r="3291" spans="10:15">
      <c r="J3291" s="7"/>
      <c r="K3291" s="7"/>
      <c r="L3291" s="7"/>
      <c r="M3291" s="7"/>
      <c r="N3291" s="7"/>
      <c r="O3291" s="7"/>
    </row>
    <row r="3292" spans="10:15">
      <c r="J3292" s="7"/>
      <c r="K3292" s="7"/>
      <c r="L3292" s="7"/>
      <c r="M3292" s="7"/>
      <c r="N3292" s="7"/>
      <c r="O3292" s="7"/>
    </row>
    <row r="3293" spans="10:15">
      <c r="J3293" s="7"/>
      <c r="K3293" s="7"/>
      <c r="L3293" s="7"/>
      <c r="M3293" s="7"/>
      <c r="N3293" s="7"/>
      <c r="O3293" s="7"/>
    </row>
    <row r="3294" spans="10:15">
      <c r="J3294" s="7"/>
      <c r="K3294" s="7"/>
      <c r="L3294" s="7"/>
      <c r="M3294" s="7"/>
      <c r="N3294" s="7"/>
      <c r="O3294" s="7"/>
    </row>
    <row r="3295" spans="10:15">
      <c r="J3295" s="7"/>
      <c r="K3295" s="7"/>
      <c r="L3295" s="7"/>
      <c r="M3295" s="7"/>
      <c r="N3295" s="7"/>
      <c r="O3295" s="7"/>
    </row>
    <row r="3296" spans="10:15">
      <c r="J3296" s="7"/>
      <c r="K3296" s="7"/>
      <c r="L3296" s="7"/>
      <c r="M3296" s="7"/>
      <c r="N3296" s="7"/>
      <c r="O3296" s="7"/>
    </row>
    <row r="3297" spans="10:15">
      <c r="J3297" s="7"/>
      <c r="K3297" s="7"/>
      <c r="L3297" s="7"/>
      <c r="M3297" s="7"/>
      <c r="N3297" s="7"/>
      <c r="O3297" s="7"/>
    </row>
    <row r="3298" spans="10:15">
      <c r="J3298" s="7"/>
      <c r="K3298" s="7"/>
      <c r="L3298" s="7"/>
      <c r="M3298" s="7"/>
      <c r="N3298" s="7"/>
      <c r="O3298" s="7"/>
    </row>
    <row r="3299" spans="10:15">
      <c r="J3299" s="7"/>
      <c r="K3299" s="7"/>
      <c r="L3299" s="7"/>
      <c r="M3299" s="7"/>
      <c r="N3299" s="7"/>
      <c r="O3299" s="7"/>
    </row>
    <row r="3300" spans="10:15">
      <c r="J3300" s="7"/>
      <c r="K3300" s="7"/>
      <c r="L3300" s="7"/>
      <c r="M3300" s="7"/>
      <c r="N3300" s="7"/>
      <c r="O3300" s="7"/>
    </row>
    <row r="3301" spans="10:15">
      <c r="J3301" s="7"/>
      <c r="K3301" s="7"/>
      <c r="L3301" s="7"/>
      <c r="M3301" s="7"/>
      <c r="N3301" s="7"/>
      <c r="O3301" s="7"/>
    </row>
    <row r="3302" spans="10:15">
      <c r="J3302" s="7"/>
      <c r="K3302" s="7"/>
      <c r="L3302" s="7"/>
      <c r="M3302" s="7"/>
      <c r="N3302" s="7"/>
      <c r="O3302" s="7"/>
    </row>
    <row r="3303" spans="10:15">
      <c r="J3303" s="7"/>
      <c r="K3303" s="7"/>
      <c r="L3303" s="7"/>
      <c r="M3303" s="7"/>
      <c r="N3303" s="7"/>
      <c r="O3303" s="7"/>
    </row>
    <row r="3304" spans="10:15">
      <c r="J3304" s="7"/>
      <c r="K3304" s="7"/>
      <c r="L3304" s="7"/>
      <c r="M3304" s="7"/>
      <c r="N3304" s="7"/>
      <c r="O3304" s="7"/>
    </row>
    <row r="3305" spans="10:15">
      <c r="J3305" s="7"/>
      <c r="K3305" s="7"/>
      <c r="L3305" s="7"/>
      <c r="M3305" s="7"/>
      <c r="N3305" s="7"/>
      <c r="O3305" s="7"/>
    </row>
    <row r="3306" spans="10:15">
      <c r="J3306" s="7"/>
      <c r="K3306" s="7"/>
      <c r="L3306" s="7"/>
      <c r="M3306" s="7"/>
      <c r="N3306" s="7"/>
      <c r="O3306" s="7"/>
    </row>
    <row r="3307" spans="10:15">
      <c r="J3307" s="7"/>
      <c r="K3307" s="7"/>
      <c r="L3307" s="7"/>
      <c r="M3307" s="7"/>
      <c r="N3307" s="7"/>
      <c r="O3307" s="7"/>
    </row>
    <row r="3308" spans="10:15">
      <c r="J3308" s="7"/>
      <c r="K3308" s="7"/>
      <c r="L3308" s="7"/>
      <c r="M3308" s="7"/>
      <c r="N3308" s="7"/>
      <c r="O3308" s="7"/>
    </row>
    <row r="3309" spans="10:15">
      <c r="J3309" s="7"/>
      <c r="K3309" s="7"/>
      <c r="L3309" s="7"/>
      <c r="M3309" s="7"/>
      <c r="N3309" s="7"/>
      <c r="O3309" s="7"/>
    </row>
    <row r="3310" spans="10:15">
      <c r="J3310" s="7"/>
      <c r="K3310" s="7"/>
      <c r="L3310" s="7"/>
      <c r="M3310" s="7"/>
      <c r="N3310" s="7"/>
      <c r="O3310" s="7"/>
    </row>
    <row r="3311" spans="10:15">
      <c r="J3311" s="7"/>
      <c r="K3311" s="7"/>
      <c r="L3311" s="7"/>
      <c r="M3311" s="7"/>
      <c r="N3311" s="7"/>
      <c r="O3311" s="7"/>
    </row>
    <row r="3312" spans="10:15">
      <c r="J3312" s="7"/>
      <c r="K3312" s="7"/>
      <c r="L3312" s="7"/>
      <c r="M3312" s="7"/>
      <c r="N3312" s="7"/>
      <c r="O3312" s="7"/>
    </row>
    <row r="3313" spans="10:15">
      <c r="J3313" s="7"/>
      <c r="K3313" s="7"/>
      <c r="L3313" s="7"/>
      <c r="M3313" s="7"/>
      <c r="N3313" s="7"/>
      <c r="O3313" s="7"/>
    </row>
    <row r="3314" spans="10:15">
      <c r="J3314" s="7"/>
      <c r="K3314" s="7"/>
      <c r="L3314" s="7"/>
      <c r="M3314" s="7"/>
      <c r="N3314" s="7"/>
      <c r="O3314" s="7"/>
    </row>
    <row r="3315" spans="10:15">
      <c r="J3315" s="7"/>
      <c r="K3315" s="7"/>
      <c r="L3315" s="7"/>
      <c r="M3315" s="7"/>
      <c r="N3315" s="7"/>
      <c r="O3315" s="7"/>
    </row>
    <row r="3316" spans="10:15">
      <c r="J3316" s="7"/>
      <c r="K3316" s="7"/>
      <c r="L3316" s="7"/>
      <c r="M3316" s="7"/>
      <c r="N3316" s="7"/>
      <c r="O3316" s="7"/>
    </row>
    <row r="3317" spans="10:15">
      <c r="J3317" s="7"/>
      <c r="K3317" s="7"/>
      <c r="L3317" s="7"/>
      <c r="M3317" s="7"/>
      <c r="N3317" s="7"/>
      <c r="O3317" s="7"/>
    </row>
    <row r="3318" spans="10:15">
      <c r="J3318" s="7"/>
      <c r="K3318" s="7"/>
      <c r="L3318" s="7"/>
      <c r="M3318" s="7"/>
      <c r="N3318" s="7"/>
      <c r="O3318" s="7"/>
    </row>
    <row r="3319" spans="10:15">
      <c r="J3319" s="7"/>
      <c r="K3319" s="7"/>
      <c r="L3319" s="7"/>
      <c r="M3319" s="7"/>
      <c r="N3319" s="7"/>
      <c r="O3319" s="7"/>
    </row>
    <row r="3320" spans="10:15">
      <c r="J3320" s="7"/>
      <c r="K3320" s="7"/>
      <c r="L3320" s="7"/>
      <c r="M3320" s="7"/>
      <c r="N3320" s="7"/>
      <c r="O3320" s="7"/>
    </row>
    <row r="3321" spans="10:15">
      <c r="J3321" s="7"/>
      <c r="K3321" s="7"/>
      <c r="L3321" s="7"/>
      <c r="M3321" s="7"/>
      <c r="N3321" s="7"/>
      <c r="O3321" s="7"/>
    </row>
    <row r="3322" spans="10:15">
      <c r="J3322" s="7"/>
      <c r="K3322" s="7"/>
      <c r="L3322" s="7"/>
      <c r="M3322" s="7"/>
      <c r="N3322" s="7"/>
      <c r="O3322" s="7"/>
    </row>
    <row r="3323" spans="10:15">
      <c r="J3323" s="7"/>
      <c r="K3323" s="7"/>
      <c r="L3323" s="7"/>
      <c r="M3323" s="7"/>
      <c r="N3323" s="7"/>
      <c r="O3323" s="7"/>
    </row>
    <row r="3324" spans="10:15">
      <c r="J3324" s="7"/>
      <c r="K3324" s="7"/>
      <c r="L3324" s="7"/>
      <c r="M3324" s="7"/>
      <c r="N3324" s="7"/>
      <c r="O3324" s="7"/>
    </row>
    <row r="3325" spans="10:15">
      <c r="J3325" s="7"/>
      <c r="K3325" s="7"/>
      <c r="L3325" s="7"/>
      <c r="M3325" s="7"/>
      <c r="N3325" s="7"/>
      <c r="O3325" s="7"/>
    </row>
    <row r="3326" spans="10:15">
      <c r="J3326" s="7"/>
      <c r="K3326" s="7"/>
      <c r="L3326" s="7"/>
      <c r="M3326" s="7"/>
      <c r="N3326" s="7"/>
      <c r="O3326" s="7"/>
    </row>
    <row r="3327" spans="10:15">
      <c r="J3327" s="7"/>
      <c r="K3327" s="7"/>
      <c r="L3327" s="7"/>
      <c r="M3327" s="7"/>
      <c r="N3327" s="7"/>
      <c r="O3327" s="7"/>
    </row>
    <row r="3328" spans="10:15">
      <c r="J3328" s="7"/>
      <c r="K3328" s="7"/>
      <c r="L3328" s="7"/>
      <c r="M3328" s="7"/>
      <c r="N3328" s="7"/>
      <c r="O3328" s="7"/>
    </row>
    <row r="3329" spans="10:15">
      <c r="J3329" s="7"/>
      <c r="K3329" s="7"/>
      <c r="L3329" s="7"/>
      <c r="M3329" s="7"/>
      <c r="N3329" s="7"/>
      <c r="O3329" s="7"/>
    </row>
    <row r="3330" spans="10:15">
      <c r="J3330" s="7"/>
      <c r="K3330" s="7"/>
      <c r="L3330" s="7"/>
      <c r="M3330" s="7"/>
      <c r="N3330" s="7"/>
      <c r="O3330" s="7"/>
    </row>
    <row r="3331" spans="10:15">
      <c r="J3331" s="7"/>
      <c r="K3331" s="7"/>
      <c r="L3331" s="7"/>
      <c r="M3331" s="7"/>
      <c r="N3331" s="7"/>
      <c r="O3331" s="7"/>
    </row>
    <row r="3332" spans="10:15">
      <c r="J3332" s="7"/>
      <c r="K3332" s="7"/>
      <c r="L3332" s="7"/>
      <c r="M3332" s="7"/>
      <c r="N3332" s="7"/>
      <c r="O3332" s="7"/>
    </row>
    <row r="3333" spans="10:15">
      <c r="J3333" s="7"/>
      <c r="K3333" s="7"/>
      <c r="L3333" s="7"/>
      <c r="M3333" s="7"/>
      <c r="N3333" s="7"/>
      <c r="O3333" s="7"/>
    </row>
    <row r="3334" spans="10:15">
      <c r="J3334" s="7"/>
      <c r="K3334" s="7"/>
      <c r="L3334" s="7"/>
      <c r="M3334" s="7"/>
      <c r="N3334" s="7"/>
      <c r="O3334" s="7"/>
    </row>
    <row r="3335" spans="10:15">
      <c r="J3335" s="7"/>
      <c r="K3335" s="7"/>
      <c r="L3335" s="7"/>
      <c r="M3335" s="7"/>
      <c r="N3335" s="7"/>
      <c r="O3335" s="7"/>
    </row>
    <row r="3336" spans="10:15">
      <c r="J3336" s="7"/>
      <c r="K3336" s="7"/>
      <c r="L3336" s="7"/>
      <c r="M3336" s="7"/>
      <c r="N3336" s="7"/>
      <c r="O3336" s="7"/>
    </row>
    <row r="3337" spans="10:15">
      <c r="J3337" s="7"/>
      <c r="K3337" s="7"/>
      <c r="L3337" s="7"/>
      <c r="M3337" s="7"/>
      <c r="N3337" s="7"/>
      <c r="O3337" s="7"/>
    </row>
    <row r="3338" spans="10:15">
      <c r="J3338" s="7"/>
      <c r="K3338" s="7"/>
      <c r="L3338" s="7"/>
      <c r="M3338" s="7"/>
      <c r="N3338" s="7"/>
      <c r="O3338" s="7"/>
    </row>
    <row r="3339" spans="10:15">
      <c r="J3339" s="7"/>
      <c r="K3339" s="7"/>
      <c r="L3339" s="7"/>
      <c r="M3339" s="7"/>
      <c r="N3339" s="7"/>
      <c r="O3339" s="7"/>
    </row>
    <row r="3340" spans="10:15">
      <c r="J3340" s="7"/>
      <c r="K3340" s="7"/>
      <c r="L3340" s="7"/>
      <c r="M3340" s="7"/>
      <c r="N3340" s="7"/>
      <c r="O3340" s="7"/>
    </row>
    <row r="3341" spans="10:15">
      <c r="J3341" s="7"/>
      <c r="K3341" s="7"/>
      <c r="L3341" s="7"/>
      <c r="M3341" s="7"/>
      <c r="N3341" s="7"/>
      <c r="O3341" s="7"/>
    </row>
    <row r="3342" spans="10:15">
      <c r="J3342" s="7"/>
      <c r="K3342" s="7"/>
      <c r="L3342" s="7"/>
      <c r="M3342" s="7"/>
      <c r="N3342" s="7"/>
      <c r="O3342" s="7"/>
    </row>
    <row r="3343" spans="10:15">
      <c r="J3343" s="7"/>
      <c r="K3343" s="7"/>
      <c r="L3343" s="7"/>
      <c r="M3343" s="7"/>
      <c r="N3343" s="7"/>
      <c r="O3343" s="7"/>
    </row>
    <row r="3344" spans="10:15">
      <c r="J3344" s="7"/>
      <c r="K3344" s="7"/>
      <c r="L3344" s="7"/>
      <c r="M3344" s="7"/>
      <c r="N3344" s="7"/>
      <c r="O3344" s="7"/>
    </row>
    <row r="3345" spans="10:15">
      <c r="J3345" s="7"/>
      <c r="K3345" s="7"/>
      <c r="L3345" s="7"/>
      <c r="M3345" s="7"/>
      <c r="N3345" s="7"/>
      <c r="O3345" s="7"/>
    </row>
    <row r="3346" spans="10:15">
      <c r="J3346" s="7"/>
      <c r="K3346" s="7"/>
      <c r="L3346" s="7"/>
      <c r="M3346" s="7"/>
      <c r="N3346" s="7"/>
      <c r="O3346" s="7"/>
    </row>
    <row r="3347" spans="10:15">
      <c r="J3347" s="7"/>
      <c r="K3347" s="7"/>
      <c r="L3347" s="7"/>
      <c r="M3347" s="7"/>
      <c r="N3347" s="7"/>
      <c r="O3347" s="7"/>
    </row>
    <row r="3348" spans="10:15">
      <c r="J3348" s="7"/>
      <c r="K3348" s="7"/>
      <c r="L3348" s="7"/>
      <c r="M3348" s="7"/>
      <c r="N3348" s="7"/>
      <c r="O3348" s="7"/>
    </row>
    <row r="3349" spans="10:15">
      <c r="J3349" s="7"/>
      <c r="K3349" s="7"/>
      <c r="L3349" s="7"/>
      <c r="M3349" s="7"/>
      <c r="N3349" s="7"/>
      <c r="O3349" s="7"/>
    </row>
    <row r="3350" spans="10:15">
      <c r="J3350" s="7"/>
      <c r="K3350" s="7"/>
      <c r="L3350" s="7"/>
      <c r="M3350" s="7"/>
      <c r="N3350" s="7"/>
      <c r="O3350" s="7"/>
    </row>
    <row r="3351" spans="10:15">
      <c r="J3351" s="7"/>
      <c r="K3351" s="7"/>
      <c r="L3351" s="7"/>
      <c r="M3351" s="7"/>
      <c r="N3351" s="7"/>
      <c r="O3351" s="7"/>
    </row>
    <row r="3352" spans="10:15">
      <c r="J3352" s="7"/>
      <c r="K3352" s="7"/>
      <c r="L3352" s="7"/>
      <c r="M3352" s="7"/>
      <c r="N3352" s="7"/>
      <c r="O3352" s="7"/>
    </row>
    <row r="3353" spans="10:15">
      <c r="J3353" s="7"/>
      <c r="K3353" s="7"/>
      <c r="L3353" s="7"/>
      <c r="M3353" s="7"/>
      <c r="N3353" s="7"/>
      <c r="O3353" s="7"/>
    </row>
    <row r="3354" spans="10:15">
      <c r="J3354" s="7"/>
      <c r="K3354" s="7"/>
      <c r="L3354" s="7"/>
      <c r="M3354" s="7"/>
      <c r="N3354" s="7"/>
      <c r="O3354" s="7"/>
    </row>
    <row r="3355" spans="10:15">
      <c r="J3355" s="7"/>
      <c r="K3355" s="7"/>
      <c r="L3355" s="7"/>
      <c r="M3355" s="7"/>
      <c r="N3355" s="7"/>
      <c r="O3355" s="7"/>
    </row>
    <row r="3356" spans="10:15">
      <c r="J3356" s="7"/>
      <c r="K3356" s="7"/>
      <c r="L3356" s="7"/>
      <c r="M3356" s="7"/>
      <c r="N3356" s="7"/>
      <c r="O3356" s="7"/>
    </row>
    <row r="3357" spans="10:15">
      <c r="J3357" s="7"/>
      <c r="K3357" s="7"/>
      <c r="L3357" s="7"/>
      <c r="M3357" s="7"/>
      <c r="N3357" s="7"/>
      <c r="O3357" s="7"/>
    </row>
    <row r="3358" spans="10:15">
      <c r="J3358" s="7"/>
      <c r="K3358" s="7"/>
      <c r="L3358" s="7"/>
      <c r="M3358" s="7"/>
      <c r="N3358" s="7"/>
      <c r="O3358" s="7"/>
    </row>
    <row r="3359" spans="10:15">
      <c r="J3359" s="7"/>
      <c r="K3359" s="7"/>
      <c r="L3359" s="7"/>
      <c r="M3359" s="7"/>
      <c r="N3359" s="7"/>
      <c r="O3359" s="7"/>
    </row>
    <row r="3360" spans="10:15">
      <c r="J3360" s="7"/>
      <c r="K3360" s="7"/>
      <c r="L3360" s="7"/>
      <c r="M3360" s="7"/>
      <c r="N3360" s="7"/>
      <c r="O3360" s="7"/>
    </row>
    <row r="3361" spans="10:15">
      <c r="J3361" s="7"/>
      <c r="K3361" s="7"/>
      <c r="L3361" s="7"/>
      <c r="M3361" s="7"/>
      <c r="N3361" s="7"/>
      <c r="O3361" s="7"/>
    </row>
    <row r="3362" spans="10:15">
      <c r="J3362" s="7"/>
      <c r="K3362" s="7"/>
      <c r="L3362" s="7"/>
      <c r="M3362" s="7"/>
      <c r="N3362" s="7"/>
      <c r="O3362" s="7"/>
    </row>
    <row r="3363" spans="10:15">
      <c r="J3363" s="7"/>
      <c r="K3363" s="7"/>
      <c r="L3363" s="7"/>
      <c r="M3363" s="7"/>
      <c r="N3363" s="7"/>
      <c r="O3363" s="7"/>
    </row>
    <row r="3364" spans="10:15">
      <c r="J3364" s="7"/>
      <c r="K3364" s="7"/>
      <c r="L3364" s="7"/>
      <c r="M3364" s="7"/>
      <c r="N3364" s="7"/>
      <c r="O3364" s="7"/>
    </row>
    <row r="3365" spans="10:15">
      <c r="J3365" s="7"/>
      <c r="K3365" s="7"/>
      <c r="L3365" s="7"/>
      <c r="M3365" s="7"/>
      <c r="N3365" s="7"/>
      <c r="O3365" s="7"/>
    </row>
    <row r="3366" spans="10:15">
      <c r="J3366" s="7"/>
      <c r="K3366" s="7"/>
      <c r="L3366" s="7"/>
      <c r="M3366" s="7"/>
      <c r="N3366" s="7"/>
      <c r="O3366" s="7"/>
    </row>
    <row r="3367" spans="10:15">
      <c r="J3367" s="7"/>
      <c r="K3367" s="7"/>
      <c r="L3367" s="7"/>
      <c r="M3367" s="7"/>
      <c r="N3367" s="7"/>
      <c r="O3367" s="7"/>
    </row>
    <row r="3368" spans="10:15">
      <c r="J3368" s="7"/>
      <c r="K3368" s="7"/>
      <c r="L3368" s="7"/>
      <c r="M3368" s="7"/>
      <c r="N3368" s="7"/>
      <c r="O3368" s="7"/>
    </row>
    <row r="3369" spans="10:15">
      <c r="J3369" s="7"/>
      <c r="K3369" s="7"/>
      <c r="L3369" s="7"/>
      <c r="M3369" s="7"/>
      <c r="N3369" s="7"/>
      <c r="O3369" s="7"/>
    </row>
    <row r="3370" spans="10:15">
      <c r="J3370" s="7"/>
      <c r="K3370" s="7"/>
      <c r="L3370" s="7"/>
      <c r="M3370" s="7"/>
      <c r="N3370" s="7"/>
      <c r="O3370" s="7"/>
    </row>
    <row r="3371" spans="10:15">
      <c r="J3371" s="7"/>
      <c r="K3371" s="7"/>
      <c r="L3371" s="7"/>
      <c r="M3371" s="7"/>
      <c r="N3371" s="7"/>
      <c r="O3371" s="7"/>
    </row>
    <row r="3372" spans="10:15">
      <c r="J3372" s="7"/>
      <c r="K3372" s="7"/>
      <c r="L3372" s="7"/>
      <c r="M3372" s="7"/>
      <c r="N3372" s="7"/>
      <c r="O3372" s="7"/>
    </row>
    <row r="3373" spans="10:15">
      <c r="J3373" s="7"/>
      <c r="K3373" s="7"/>
      <c r="L3373" s="7"/>
      <c r="M3373" s="7"/>
      <c r="N3373" s="7"/>
      <c r="O3373" s="7"/>
    </row>
    <row r="3374" spans="10:15">
      <c r="J3374" s="7"/>
      <c r="K3374" s="7"/>
      <c r="L3374" s="7"/>
      <c r="M3374" s="7"/>
      <c r="N3374" s="7"/>
      <c r="O3374" s="7"/>
    </row>
    <row r="3375" spans="10:15">
      <c r="J3375" s="7"/>
      <c r="K3375" s="7"/>
      <c r="L3375" s="7"/>
      <c r="M3375" s="7"/>
      <c r="N3375" s="7"/>
      <c r="O3375" s="7"/>
    </row>
    <row r="3376" spans="10:15">
      <c r="J3376" s="7"/>
      <c r="K3376" s="7"/>
      <c r="L3376" s="7"/>
      <c r="M3376" s="7"/>
      <c r="N3376" s="7"/>
      <c r="O3376" s="7"/>
    </row>
    <row r="3377" spans="10:15">
      <c r="J3377" s="7"/>
      <c r="K3377" s="7"/>
      <c r="L3377" s="7"/>
      <c r="M3377" s="7"/>
      <c r="N3377" s="7"/>
      <c r="O3377" s="7"/>
    </row>
    <row r="3378" spans="10:15">
      <c r="J3378" s="7"/>
      <c r="K3378" s="7"/>
      <c r="L3378" s="7"/>
      <c r="M3378" s="7"/>
      <c r="N3378" s="7"/>
      <c r="O3378" s="7"/>
    </row>
    <row r="3379" spans="10:15">
      <c r="J3379" s="7"/>
      <c r="K3379" s="7"/>
      <c r="L3379" s="7"/>
      <c r="M3379" s="7"/>
      <c r="N3379" s="7"/>
      <c r="O3379" s="7"/>
    </row>
    <row r="3380" spans="10:15">
      <c r="J3380" s="7"/>
      <c r="K3380" s="7"/>
      <c r="L3380" s="7"/>
      <c r="M3380" s="7"/>
      <c r="N3380" s="7"/>
      <c r="O3380" s="7"/>
    </row>
    <row r="3381" spans="10:15">
      <c r="J3381" s="7"/>
      <c r="K3381" s="7"/>
      <c r="L3381" s="7"/>
      <c r="M3381" s="7"/>
      <c r="N3381" s="7"/>
      <c r="O3381" s="7"/>
    </row>
    <row r="3382" spans="10:15">
      <c r="J3382" s="7"/>
      <c r="K3382" s="7"/>
      <c r="L3382" s="7"/>
      <c r="M3382" s="7"/>
      <c r="N3382" s="7"/>
      <c r="O3382" s="7"/>
    </row>
    <row r="3383" spans="10:15">
      <c r="J3383" s="7"/>
      <c r="K3383" s="7"/>
      <c r="L3383" s="7"/>
      <c r="M3383" s="7"/>
      <c r="N3383" s="7"/>
      <c r="O3383" s="7"/>
    </row>
    <row r="3384" spans="10:15">
      <c r="J3384" s="7"/>
      <c r="K3384" s="7"/>
      <c r="L3384" s="7"/>
      <c r="M3384" s="7"/>
      <c r="N3384" s="7"/>
      <c r="O3384" s="7"/>
    </row>
    <row r="3385" spans="10:15">
      <c r="J3385" s="7"/>
      <c r="K3385" s="7"/>
      <c r="L3385" s="7"/>
      <c r="M3385" s="7"/>
      <c r="N3385" s="7"/>
      <c r="O3385" s="7"/>
    </row>
    <row r="3386" spans="10:15">
      <c r="J3386" s="7"/>
      <c r="K3386" s="7"/>
      <c r="L3386" s="7"/>
      <c r="M3386" s="7"/>
      <c r="N3386" s="7"/>
      <c r="O3386" s="7"/>
    </row>
    <row r="3387" spans="10:15">
      <c r="J3387" s="7"/>
      <c r="K3387" s="7"/>
      <c r="L3387" s="7"/>
      <c r="M3387" s="7"/>
      <c r="N3387" s="7"/>
      <c r="O3387" s="7"/>
    </row>
    <row r="3388" spans="10:15">
      <c r="J3388" s="7"/>
      <c r="K3388" s="7"/>
      <c r="L3388" s="7"/>
      <c r="M3388" s="7"/>
      <c r="N3388" s="7"/>
      <c r="O3388" s="7"/>
    </row>
    <row r="3389" spans="10:15">
      <c r="J3389" s="7"/>
      <c r="K3389" s="7"/>
      <c r="L3389" s="7"/>
      <c r="M3389" s="7"/>
      <c r="N3389" s="7"/>
      <c r="O3389" s="7"/>
    </row>
    <row r="3390" spans="10:15">
      <c r="J3390" s="7"/>
      <c r="K3390" s="7"/>
      <c r="L3390" s="7"/>
      <c r="M3390" s="7"/>
      <c r="N3390" s="7"/>
      <c r="O3390" s="7"/>
    </row>
    <row r="3391" spans="10:15">
      <c r="J3391" s="7"/>
      <c r="K3391" s="7"/>
      <c r="L3391" s="7"/>
      <c r="M3391" s="7"/>
      <c r="N3391" s="7"/>
      <c r="O3391" s="7"/>
    </row>
    <row r="3392" spans="10:15">
      <c r="J3392" s="7"/>
      <c r="K3392" s="7"/>
      <c r="L3392" s="7"/>
      <c r="M3392" s="7"/>
      <c r="N3392" s="7"/>
      <c r="O3392" s="7"/>
    </row>
    <row r="3393" spans="10:15">
      <c r="J3393" s="7"/>
      <c r="K3393" s="7"/>
      <c r="L3393" s="7"/>
      <c r="M3393" s="7"/>
      <c r="N3393" s="7"/>
      <c r="O3393" s="7"/>
    </row>
    <row r="3394" spans="10:15">
      <c r="J3394" s="7"/>
      <c r="K3394" s="7"/>
      <c r="L3394" s="7"/>
      <c r="M3394" s="7"/>
      <c r="N3394" s="7"/>
      <c r="O3394" s="7"/>
    </row>
    <row r="3395" spans="10:15">
      <c r="J3395" s="7"/>
      <c r="K3395" s="7"/>
      <c r="L3395" s="7"/>
      <c r="M3395" s="7"/>
      <c r="N3395" s="7"/>
      <c r="O3395" s="7"/>
    </row>
    <row r="3396" spans="10:15">
      <c r="J3396" s="7"/>
      <c r="K3396" s="7"/>
      <c r="L3396" s="7"/>
      <c r="M3396" s="7"/>
      <c r="N3396" s="7"/>
      <c r="O3396" s="7"/>
    </row>
    <row r="3397" spans="10:15">
      <c r="J3397" s="7"/>
      <c r="K3397" s="7"/>
      <c r="L3397" s="7"/>
      <c r="M3397" s="7"/>
      <c r="N3397" s="7"/>
      <c r="O3397" s="7"/>
    </row>
    <row r="3398" spans="10:15">
      <c r="J3398" s="7"/>
      <c r="K3398" s="7"/>
      <c r="L3398" s="7"/>
      <c r="M3398" s="7"/>
      <c r="N3398" s="7"/>
      <c r="O3398" s="7"/>
    </row>
    <row r="3399" spans="10:15">
      <c r="J3399" s="7"/>
      <c r="K3399" s="7"/>
      <c r="L3399" s="7"/>
      <c r="M3399" s="7"/>
      <c r="N3399" s="7"/>
      <c r="O3399" s="7"/>
    </row>
    <row r="3400" spans="10:15">
      <c r="J3400" s="7"/>
      <c r="K3400" s="7"/>
      <c r="L3400" s="7"/>
      <c r="M3400" s="7"/>
      <c r="N3400" s="7"/>
      <c r="O3400" s="7"/>
    </row>
    <row r="3401" spans="10:15">
      <c r="J3401" s="7"/>
      <c r="K3401" s="7"/>
      <c r="L3401" s="7"/>
      <c r="M3401" s="7"/>
      <c r="N3401" s="7"/>
      <c r="O3401" s="7"/>
    </row>
    <row r="3402" spans="10:15">
      <c r="J3402" s="7"/>
      <c r="K3402" s="7"/>
      <c r="L3402" s="7"/>
      <c r="M3402" s="7"/>
      <c r="N3402" s="7"/>
      <c r="O3402" s="7"/>
    </row>
    <row r="3403" spans="10:15">
      <c r="J3403" s="7"/>
      <c r="K3403" s="7"/>
      <c r="L3403" s="7"/>
      <c r="M3403" s="7"/>
      <c r="N3403" s="7"/>
      <c r="O3403" s="7"/>
    </row>
    <row r="3404" spans="10:15">
      <c r="J3404" s="7"/>
      <c r="K3404" s="7"/>
      <c r="L3404" s="7"/>
      <c r="M3404" s="7"/>
      <c r="N3404" s="7"/>
      <c r="O3404" s="7"/>
    </row>
    <row r="3405" spans="10:15">
      <c r="J3405" s="7"/>
      <c r="K3405" s="7"/>
      <c r="L3405" s="7"/>
      <c r="M3405" s="7"/>
      <c r="N3405" s="7"/>
      <c r="O3405" s="7"/>
    </row>
    <row r="3406" spans="10:15">
      <c r="J3406" s="7"/>
      <c r="K3406" s="7"/>
      <c r="L3406" s="7"/>
      <c r="M3406" s="7"/>
      <c r="N3406" s="7"/>
      <c r="O3406" s="7"/>
    </row>
    <row r="3407" spans="10:15">
      <c r="J3407" s="7"/>
      <c r="K3407" s="7"/>
      <c r="L3407" s="7"/>
      <c r="M3407" s="7"/>
      <c r="N3407" s="7"/>
      <c r="O3407" s="7"/>
    </row>
    <row r="3408" spans="10:15">
      <c r="J3408" s="7"/>
      <c r="K3408" s="7"/>
      <c r="L3408" s="7"/>
      <c r="M3408" s="7"/>
      <c r="N3408" s="7"/>
      <c r="O3408" s="7"/>
    </row>
    <row r="3409" spans="10:15">
      <c r="J3409" s="7"/>
      <c r="K3409" s="7"/>
      <c r="L3409" s="7"/>
      <c r="M3409" s="7"/>
      <c r="N3409" s="7"/>
      <c r="O3409" s="7"/>
    </row>
    <row r="3410" spans="10:15">
      <c r="J3410" s="7"/>
      <c r="K3410" s="7"/>
      <c r="L3410" s="7"/>
      <c r="M3410" s="7"/>
      <c r="N3410" s="7"/>
      <c r="O3410" s="7"/>
    </row>
    <row r="3411" spans="10:15">
      <c r="J3411" s="7"/>
      <c r="K3411" s="7"/>
      <c r="L3411" s="7"/>
      <c r="M3411" s="7"/>
      <c r="N3411" s="7"/>
      <c r="O3411" s="7"/>
    </row>
    <row r="3412" spans="10:15">
      <c r="J3412" s="7"/>
      <c r="K3412" s="7"/>
      <c r="L3412" s="7"/>
      <c r="M3412" s="7"/>
      <c r="N3412" s="7"/>
      <c r="O3412" s="7"/>
    </row>
    <row r="3413" spans="10:15">
      <c r="J3413" s="7"/>
      <c r="K3413" s="7"/>
      <c r="L3413" s="7"/>
      <c r="M3413" s="7"/>
      <c r="N3413" s="7"/>
      <c r="O3413" s="7"/>
    </row>
    <row r="3414" spans="10:15">
      <c r="J3414" s="7"/>
      <c r="K3414" s="7"/>
      <c r="L3414" s="7"/>
      <c r="M3414" s="7"/>
      <c r="N3414" s="7"/>
      <c r="O3414" s="7"/>
    </row>
    <row r="3415" spans="10:15">
      <c r="J3415" s="7"/>
      <c r="K3415" s="7"/>
      <c r="L3415" s="7"/>
      <c r="M3415" s="7"/>
      <c r="N3415" s="7"/>
      <c r="O3415" s="7"/>
    </row>
    <row r="3416" spans="10:15">
      <c r="J3416" s="7"/>
      <c r="K3416" s="7"/>
      <c r="L3416" s="7"/>
      <c r="M3416" s="7"/>
      <c r="N3416" s="7"/>
      <c r="O3416" s="7"/>
    </row>
    <row r="3417" spans="10:15">
      <c r="J3417" s="7"/>
      <c r="K3417" s="7"/>
      <c r="L3417" s="7"/>
      <c r="M3417" s="7"/>
      <c r="N3417" s="7"/>
      <c r="O3417" s="7"/>
    </row>
    <row r="3418" spans="10:15">
      <c r="J3418" s="7"/>
      <c r="K3418" s="7"/>
      <c r="L3418" s="7"/>
      <c r="M3418" s="7"/>
      <c r="N3418" s="7"/>
      <c r="O3418" s="7"/>
    </row>
    <row r="3419" spans="10:15">
      <c r="J3419" s="7"/>
      <c r="K3419" s="7"/>
      <c r="L3419" s="7"/>
      <c r="M3419" s="7"/>
      <c r="N3419" s="7"/>
      <c r="O3419" s="7"/>
    </row>
    <row r="3420" spans="10:15">
      <c r="J3420" s="7"/>
      <c r="K3420" s="7"/>
      <c r="L3420" s="7"/>
      <c r="M3420" s="7"/>
      <c r="N3420" s="7"/>
      <c r="O3420" s="7"/>
    </row>
    <row r="3421" spans="10:15">
      <c r="J3421" s="7"/>
      <c r="K3421" s="7"/>
      <c r="L3421" s="7"/>
      <c r="M3421" s="7"/>
      <c r="N3421" s="7"/>
      <c r="O3421" s="7"/>
    </row>
    <row r="3422" spans="10:15">
      <c r="J3422" s="7"/>
      <c r="K3422" s="7"/>
      <c r="L3422" s="7"/>
      <c r="M3422" s="7"/>
      <c r="N3422" s="7"/>
      <c r="O3422" s="7"/>
    </row>
    <row r="3423" spans="10:15">
      <c r="J3423" s="7"/>
      <c r="K3423" s="7"/>
      <c r="L3423" s="7"/>
      <c r="M3423" s="7"/>
      <c r="N3423" s="7"/>
      <c r="O3423" s="7"/>
    </row>
    <row r="3424" spans="10:15">
      <c r="J3424" s="7"/>
      <c r="K3424" s="7"/>
      <c r="L3424" s="7"/>
      <c r="M3424" s="7"/>
      <c r="N3424" s="7"/>
      <c r="O3424" s="7"/>
    </row>
    <row r="3425" spans="10:15">
      <c r="J3425" s="7"/>
      <c r="K3425" s="7"/>
      <c r="L3425" s="7"/>
      <c r="M3425" s="7"/>
      <c r="N3425" s="7"/>
      <c r="O3425" s="7"/>
    </row>
    <row r="3426" spans="10:15">
      <c r="J3426" s="7"/>
      <c r="K3426" s="7"/>
      <c r="L3426" s="7"/>
      <c r="M3426" s="7"/>
      <c r="N3426" s="7"/>
      <c r="O3426" s="7"/>
    </row>
    <row r="3427" spans="10:15">
      <c r="J3427" s="7"/>
      <c r="K3427" s="7"/>
      <c r="L3427" s="7"/>
      <c r="M3427" s="7"/>
      <c r="N3427" s="7"/>
      <c r="O3427" s="7"/>
    </row>
    <row r="3428" spans="10:15">
      <c r="J3428" s="7"/>
      <c r="K3428" s="7"/>
      <c r="L3428" s="7"/>
      <c r="M3428" s="7"/>
      <c r="N3428" s="7"/>
      <c r="O3428" s="7"/>
    </row>
    <row r="3429" spans="10:15">
      <c r="J3429" s="7"/>
      <c r="K3429" s="7"/>
      <c r="L3429" s="7"/>
      <c r="M3429" s="7"/>
      <c r="N3429" s="7"/>
      <c r="O3429" s="7"/>
    </row>
    <row r="3430" spans="10:15">
      <c r="J3430" s="7"/>
      <c r="K3430" s="7"/>
      <c r="L3430" s="7"/>
      <c r="M3430" s="7"/>
      <c r="N3430" s="7"/>
      <c r="O3430" s="7"/>
    </row>
    <row r="3431" spans="10:15">
      <c r="J3431" s="7"/>
      <c r="K3431" s="7"/>
      <c r="L3431" s="7"/>
      <c r="M3431" s="7"/>
      <c r="N3431" s="7"/>
      <c r="O3431" s="7"/>
    </row>
    <row r="3432" spans="10:15">
      <c r="J3432" s="7"/>
      <c r="K3432" s="7"/>
      <c r="L3432" s="7"/>
      <c r="M3432" s="7"/>
      <c r="N3432" s="7"/>
      <c r="O3432" s="7"/>
    </row>
    <row r="3433" spans="10:15">
      <c r="J3433" s="7"/>
      <c r="K3433" s="7"/>
      <c r="L3433" s="7"/>
      <c r="M3433" s="7"/>
      <c r="N3433" s="7"/>
      <c r="O3433" s="7"/>
    </row>
    <row r="3434" spans="10:15">
      <c r="J3434" s="7"/>
      <c r="K3434" s="7"/>
      <c r="L3434" s="7"/>
      <c r="M3434" s="7"/>
      <c r="N3434" s="7"/>
      <c r="O3434" s="7"/>
    </row>
    <row r="3435" spans="10:15">
      <c r="J3435" s="7"/>
      <c r="K3435" s="7"/>
      <c r="L3435" s="7"/>
      <c r="M3435" s="7"/>
      <c r="N3435" s="7"/>
      <c r="O3435" s="7"/>
    </row>
    <row r="3436" spans="10:15">
      <c r="J3436" s="7"/>
      <c r="K3436" s="7"/>
      <c r="L3436" s="7"/>
      <c r="M3436" s="7"/>
      <c r="N3436" s="7"/>
      <c r="O3436" s="7"/>
    </row>
    <row r="3437" spans="10:15">
      <c r="J3437" s="7"/>
      <c r="K3437" s="7"/>
      <c r="L3437" s="7"/>
      <c r="M3437" s="7"/>
      <c r="N3437" s="7"/>
      <c r="O3437" s="7"/>
    </row>
    <row r="3438" spans="10:15">
      <c r="J3438" s="7"/>
      <c r="K3438" s="7"/>
      <c r="L3438" s="7"/>
      <c r="M3438" s="7"/>
      <c r="N3438" s="7"/>
      <c r="O3438" s="7"/>
    </row>
    <row r="3439" spans="10:15">
      <c r="J3439" s="7"/>
      <c r="K3439" s="7"/>
      <c r="L3439" s="7"/>
      <c r="M3439" s="7"/>
      <c r="N3439" s="7"/>
      <c r="O3439" s="7"/>
    </row>
    <row r="3440" spans="10:15">
      <c r="J3440" s="7"/>
      <c r="K3440" s="7"/>
      <c r="L3440" s="7"/>
      <c r="M3440" s="7"/>
      <c r="N3440" s="7"/>
      <c r="O3440" s="7"/>
    </row>
    <row r="3441" spans="10:15">
      <c r="J3441" s="7"/>
      <c r="K3441" s="7"/>
      <c r="L3441" s="7"/>
      <c r="M3441" s="7"/>
      <c r="N3441" s="7"/>
      <c r="O3441" s="7"/>
    </row>
    <row r="3442" spans="10:15">
      <c r="J3442" s="7"/>
      <c r="K3442" s="7"/>
      <c r="L3442" s="7"/>
      <c r="M3442" s="7"/>
      <c r="N3442" s="7"/>
      <c r="O3442" s="7"/>
    </row>
    <row r="3443" spans="10:15">
      <c r="J3443" s="7"/>
      <c r="K3443" s="7"/>
      <c r="L3443" s="7"/>
      <c r="M3443" s="7"/>
      <c r="N3443" s="7"/>
      <c r="O3443" s="7"/>
    </row>
    <row r="3444" spans="10:15">
      <c r="J3444" s="7"/>
      <c r="K3444" s="7"/>
      <c r="L3444" s="7"/>
      <c r="M3444" s="7"/>
      <c r="N3444" s="7"/>
      <c r="O3444" s="7"/>
    </row>
    <row r="3445" spans="10:15">
      <c r="J3445" s="7"/>
      <c r="K3445" s="7"/>
      <c r="L3445" s="7"/>
      <c r="M3445" s="7"/>
      <c r="N3445" s="7"/>
      <c r="O3445" s="7"/>
    </row>
    <row r="3446" spans="10:15">
      <c r="J3446" s="7"/>
      <c r="K3446" s="7"/>
      <c r="L3446" s="7"/>
      <c r="M3446" s="7"/>
      <c r="N3446" s="7"/>
      <c r="O3446" s="7"/>
    </row>
    <row r="3447" spans="10:15">
      <c r="J3447" s="7"/>
      <c r="K3447" s="7"/>
      <c r="L3447" s="7"/>
      <c r="M3447" s="7"/>
      <c r="N3447" s="7"/>
      <c r="O3447" s="7"/>
    </row>
    <row r="3448" spans="10:15">
      <c r="J3448" s="7"/>
      <c r="K3448" s="7"/>
      <c r="L3448" s="7"/>
      <c r="M3448" s="7"/>
      <c r="N3448" s="7"/>
      <c r="O3448" s="7"/>
    </row>
    <row r="3449" spans="10:15">
      <c r="J3449" s="7"/>
      <c r="K3449" s="7"/>
      <c r="L3449" s="7"/>
      <c r="M3449" s="7"/>
      <c r="N3449" s="7"/>
      <c r="O3449" s="7"/>
    </row>
    <row r="3450" spans="10:15">
      <c r="J3450" s="7"/>
      <c r="K3450" s="7"/>
      <c r="L3450" s="7"/>
      <c r="M3450" s="7"/>
      <c r="N3450" s="7"/>
      <c r="O3450" s="7"/>
    </row>
    <row r="3451" spans="10:15">
      <c r="J3451" s="7"/>
      <c r="K3451" s="7"/>
      <c r="L3451" s="7"/>
      <c r="M3451" s="7"/>
      <c r="N3451" s="7"/>
      <c r="O3451" s="7"/>
    </row>
    <row r="3452" spans="10:15">
      <c r="J3452" s="7"/>
      <c r="K3452" s="7"/>
      <c r="L3452" s="7"/>
      <c r="M3452" s="7"/>
      <c r="N3452" s="7"/>
      <c r="O3452" s="7"/>
    </row>
    <row r="3453" spans="10:15">
      <c r="J3453" s="7"/>
      <c r="K3453" s="7"/>
      <c r="L3453" s="7"/>
      <c r="M3453" s="7"/>
      <c r="N3453" s="7"/>
      <c r="O3453" s="7"/>
    </row>
    <row r="3454" spans="10:15">
      <c r="J3454" s="7"/>
      <c r="K3454" s="7"/>
      <c r="L3454" s="7"/>
      <c r="M3454" s="7"/>
      <c r="N3454" s="7"/>
      <c r="O3454" s="7"/>
    </row>
    <row r="3455" spans="10:15">
      <c r="J3455" s="7"/>
      <c r="K3455" s="7"/>
      <c r="L3455" s="7"/>
      <c r="M3455" s="7"/>
      <c r="N3455" s="7"/>
      <c r="O3455" s="7"/>
    </row>
    <row r="3456" spans="10:15">
      <c r="J3456" s="7"/>
      <c r="K3456" s="7"/>
      <c r="L3456" s="7"/>
      <c r="M3456" s="7"/>
      <c r="N3456" s="7"/>
      <c r="O3456" s="7"/>
    </row>
    <row r="3457" spans="10:15">
      <c r="J3457" s="7"/>
      <c r="K3457" s="7"/>
      <c r="L3457" s="7"/>
      <c r="M3457" s="7"/>
      <c r="N3457" s="7"/>
      <c r="O3457" s="7"/>
    </row>
    <row r="3458" spans="10:15">
      <c r="J3458" s="7"/>
      <c r="K3458" s="7"/>
      <c r="L3458" s="7"/>
      <c r="M3458" s="7"/>
      <c r="N3458" s="7"/>
      <c r="O3458" s="7"/>
    </row>
    <row r="3459" spans="10:15">
      <c r="J3459" s="7"/>
      <c r="K3459" s="7"/>
      <c r="L3459" s="7"/>
      <c r="M3459" s="7"/>
      <c r="N3459" s="7"/>
      <c r="O3459" s="7"/>
    </row>
    <row r="3460" spans="10:15">
      <c r="J3460" s="7"/>
      <c r="K3460" s="7"/>
      <c r="L3460" s="7"/>
      <c r="M3460" s="7"/>
      <c r="N3460" s="7"/>
      <c r="O3460" s="7"/>
    </row>
    <row r="3461" spans="10:15">
      <c r="J3461" s="7"/>
      <c r="K3461" s="7"/>
      <c r="L3461" s="7"/>
      <c r="M3461" s="7"/>
      <c r="N3461" s="7"/>
      <c r="O3461" s="7"/>
    </row>
    <row r="3462" spans="10:15">
      <c r="J3462" s="7"/>
      <c r="K3462" s="7"/>
      <c r="L3462" s="7"/>
      <c r="M3462" s="7"/>
      <c r="N3462" s="7"/>
      <c r="O3462" s="7"/>
    </row>
    <row r="3463" spans="10:15">
      <c r="J3463" s="7"/>
      <c r="K3463" s="7"/>
      <c r="L3463" s="7"/>
      <c r="M3463" s="7"/>
      <c r="N3463" s="7"/>
      <c r="O3463" s="7"/>
    </row>
    <row r="3464" spans="10:15">
      <c r="J3464" s="7"/>
      <c r="K3464" s="7"/>
      <c r="L3464" s="7"/>
      <c r="M3464" s="7"/>
      <c r="N3464" s="7"/>
      <c r="O3464" s="7"/>
    </row>
    <row r="3465" spans="10:15">
      <c r="J3465" s="7"/>
      <c r="K3465" s="7"/>
      <c r="L3465" s="7"/>
      <c r="M3465" s="7"/>
      <c r="N3465" s="7"/>
      <c r="O3465" s="7"/>
    </row>
    <row r="3466" spans="10:15">
      <c r="J3466" s="7"/>
      <c r="K3466" s="7"/>
      <c r="L3466" s="7"/>
      <c r="M3466" s="7"/>
      <c r="N3466" s="7"/>
      <c r="O3466" s="7"/>
    </row>
    <row r="3467" spans="10:15">
      <c r="J3467" s="7"/>
      <c r="K3467" s="7"/>
      <c r="L3467" s="7"/>
      <c r="M3467" s="7"/>
      <c r="N3467" s="7"/>
      <c r="O3467" s="7"/>
    </row>
    <row r="3468" spans="10:15">
      <c r="J3468" s="7"/>
      <c r="K3468" s="7"/>
      <c r="L3468" s="7"/>
      <c r="M3468" s="7"/>
      <c r="N3468" s="7"/>
      <c r="O3468" s="7"/>
    </row>
    <row r="3469" spans="10:15">
      <c r="J3469" s="7"/>
      <c r="K3469" s="7"/>
      <c r="L3469" s="7"/>
      <c r="M3469" s="7"/>
      <c r="N3469" s="7"/>
      <c r="O3469" s="7"/>
    </row>
    <row r="3470" spans="10:15">
      <c r="J3470" s="7"/>
      <c r="K3470" s="7"/>
      <c r="L3470" s="7"/>
      <c r="M3470" s="7"/>
      <c r="N3470" s="7"/>
      <c r="O3470" s="7"/>
    </row>
    <row r="3471" spans="10:15">
      <c r="J3471" s="7"/>
      <c r="K3471" s="7"/>
      <c r="L3471" s="7"/>
      <c r="M3471" s="7"/>
      <c r="N3471" s="7"/>
      <c r="O3471" s="7"/>
    </row>
    <row r="3472" spans="10:15">
      <c r="J3472" s="7"/>
      <c r="K3472" s="7"/>
      <c r="L3472" s="7"/>
      <c r="M3472" s="7"/>
      <c r="N3472" s="7"/>
      <c r="O3472" s="7"/>
    </row>
    <row r="3473" spans="10:15">
      <c r="J3473" s="7"/>
      <c r="K3473" s="7"/>
      <c r="L3473" s="7"/>
      <c r="M3473" s="7"/>
      <c r="N3473" s="7"/>
      <c r="O3473" s="7"/>
    </row>
    <row r="3474" spans="10:15">
      <c r="J3474" s="7"/>
      <c r="K3474" s="7"/>
      <c r="L3474" s="7"/>
      <c r="M3474" s="7"/>
      <c r="N3474" s="7"/>
      <c r="O3474" s="7"/>
    </row>
    <row r="3475" spans="10:15">
      <c r="J3475" s="7"/>
      <c r="K3475" s="7"/>
      <c r="L3475" s="7"/>
      <c r="M3475" s="7"/>
      <c r="N3475" s="7"/>
      <c r="O3475" s="7"/>
    </row>
    <row r="3476" spans="10:15">
      <c r="J3476" s="7"/>
      <c r="K3476" s="7"/>
      <c r="L3476" s="7"/>
      <c r="M3476" s="7"/>
      <c r="N3476" s="7"/>
      <c r="O3476" s="7"/>
    </row>
    <row r="3477" spans="10:15">
      <c r="J3477" s="7"/>
      <c r="K3477" s="7"/>
      <c r="L3477" s="7"/>
      <c r="M3477" s="7"/>
      <c r="N3477" s="7"/>
      <c r="O3477" s="7"/>
    </row>
    <row r="3478" spans="10:15">
      <c r="J3478" s="7"/>
      <c r="K3478" s="7"/>
      <c r="L3478" s="7"/>
      <c r="M3478" s="7"/>
      <c r="N3478" s="7"/>
      <c r="O3478" s="7"/>
    </row>
    <row r="3479" spans="10:15">
      <c r="J3479" s="7"/>
      <c r="K3479" s="7"/>
      <c r="L3479" s="7"/>
      <c r="M3479" s="7"/>
      <c r="N3479" s="7"/>
      <c r="O3479" s="7"/>
    </row>
    <row r="3480" spans="10:15">
      <c r="J3480" s="7"/>
      <c r="K3480" s="7"/>
      <c r="L3480" s="7"/>
      <c r="M3480" s="7"/>
      <c r="N3480" s="7"/>
      <c r="O3480" s="7"/>
    </row>
    <row r="3481" spans="10:15">
      <c r="J3481" s="7"/>
      <c r="K3481" s="7"/>
      <c r="L3481" s="7"/>
      <c r="M3481" s="7"/>
      <c r="N3481" s="7"/>
      <c r="O3481" s="7"/>
    </row>
    <row r="3482" spans="10:15">
      <c r="J3482" s="7"/>
      <c r="K3482" s="7"/>
      <c r="L3482" s="7"/>
      <c r="M3482" s="7"/>
      <c r="N3482" s="7"/>
      <c r="O3482" s="7"/>
    </row>
    <row r="3483" spans="10:15">
      <c r="J3483" s="7"/>
      <c r="K3483" s="7"/>
      <c r="L3483" s="7"/>
      <c r="M3483" s="7"/>
      <c r="N3483" s="7"/>
      <c r="O3483" s="7"/>
    </row>
    <row r="3484" spans="10:15">
      <c r="J3484" s="7"/>
      <c r="K3484" s="7"/>
      <c r="L3484" s="7"/>
      <c r="M3484" s="7"/>
      <c r="N3484" s="7"/>
      <c r="O3484" s="7"/>
    </row>
    <row r="3485" spans="10:15">
      <c r="J3485" s="7"/>
      <c r="K3485" s="7"/>
      <c r="L3485" s="7"/>
      <c r="M3485" s="7"/>
      <c r="N3485" s="7"/>
      <c r="O3485" s="7"/>
    </row>
    <row r="3486" spans="10:15">
      <c r="J3486" s="7"/>
      <c r="K3486" s="7"/>
      <c r="L3486" s="7"/>
      <c r="M3486" s="7"/>
      <c r="N3486" s="7"/>
      <c r="O3486" s="7"/>
    </row>
    <row r="3487" spans="10:15">
      <c r="J3487" s="7"/>
      <c r="K3487" s="7"/>
      <c r="L3487" s="7"/>
      <c r="M3487" s="7"/>
      <c r="N3487" s="7"/>
      <c r="O3487" s="7"/>
    </row>
    <row r="3488" spans="10:15">
      <c r="J3488" s="7"/>
      <c r="K3488" s="7"/>
      <c r="L3488" s="7"/>
      <c r="M3488" s="7"/>
      <c r="N3488" s="7"/>
      <c r="O3488" s="7"/>
    </row>
    <row r="3489" spans="10:15">
      <c r="J3489" s="7"/>
      <c r="K3489" s="7"/>
      <c r="L3489" s="7"/>
      <c r="M3489" s="7"/>
      <c r="N3489" s="7"/>
      <c r="O3489" s="7"/>
    </row>
    <row r="3490" spans="10:15">
      <c r="J3490" s="7"/>
      <c r="K3490" s="7"/>
      <c r="L3490" s="7"/>
      <c r="M3490" s="7"/>
      <c r="N3490" s="7"/>
      <c r="O3490" s="7"/>
    </row>
    <row r="3491" spans="10:15">
      <c r="J3491" s="7"/>
      <c r="K3491" s="7"/>
      <c r="L3491" s="7"/>
      <c r="M3491" s="7"/>
      <c r="N3491" s="7"/>
      <c r="O3491" s="7"/>
    </row>
    <row r="3492" spans="10:15">
      <c r="J3492" s="7"/>
      <c r="K3492" s="7"/>
      <c r="L3492" s="7"/>
      <c r="M3492" s="7"/>
      <c r="N3492" s="7"/>
      <c r="O3492" s="7"/>
    </row>
    <row r="3493" spans="10:15">
      <c r="J3493" s="7"/>
      <c r="K3493" s="7"/>
      <c r="L3493" s="7"/>
      <c r="M3493" s="7"/>
      <c r="N3493" s="7"/>
      <c r="O3493" s="7"/>
    </row>
    <row r="3494" spans="10:15">
      <c r="J3494" s="7"/>
      <c r="K3494" s="7"/>
      <c r="L3494" s="7"/>
      <c r="M3494" s="7"/>
      <c r="N3494" s="7"/>
      <c r="O3494" s="7"/>
    </row>
    <row r="3495" spans="10:15">
      <c r="J3495" s="7"/>
      <c r="K3495" s="7"/>
      <c r="L3495" s="7"/>
      <c r="M3495" s="7"/>
      <c r="N3495" s="7"/>
      <c r="O3495" s="7"/>
    </row>
    <row r="3496" spans="10:15">
      <c r="J3496" s="7"/>
      <c r="K3496" s="7"/>
      <c r="L3496" s="7"/>
      <c r="M3496" s="7"/>
      <c r="N3496" s="7"/>
      <c r="O3496" s="7"/>
    </row>
    <row r="3497" spans="10:15">
      <c r="J3497" s="7"/>
      <c r="K3497" s="7"/>
      <c r="L3497" s="7"/>
      <c r="M3497" s="7"/>
      <c r="N3497" s="7"/>
      <c r="O3497" s="7"/>
    </row>
    <row r="3498" spans="10:15">
      <c r="J3498" s="7"/>
      <c r="K3498" s="7"/>
      <c r="L3498" s="7"/>
      <c r="M3498" s="7"/>
      <c r="N3498" s="7"/>
      <c r="O3498" s="7"/>
    </row>
    <row r="3499" spans="10:15">
      <c r="J3499" s="7"/>
      <c r="K3499" s="7"/>
      <c r="L3499" s="7"/>
      <c r="M3499" s="7"/>
      <c r="N3499" s="7"/>
      <c r="O3499" s="7"/>
    </row>
    <row r="3500" spans="10:15">
      <c r="J3500" s="7"/>
      <c r="K3500" s="7"/>
      <c r="L3500" s="7"/>
      <c r="M3500" s="7"/>
      <c r="N3500" s="7"/>
      <c r="O3500" s="7"/>
    </row>
    <row r="3501" spans="10:15">
      <c r="J3501" s="7"/>
      <c r="K3501" s="7"/>
      <c r="L3501" s="7"/>
      <c r="M3501" s="7"/>
      <c r="N3501" s="7"/>
      <c r="O3501" s="7"/>
    </row>
    <row r="3502" spans="10:15">
      <c r="J3502" s="7"/>
      <c r="K3502" s="7"/>
      <c r="L3502" s="7"/>
      <c r="M3502" s="7"/>
      <c r="N3502" s="7"/>
      <c r="O3502" s="7"/>
    </row>
    <row r="3503" spans="10:15">
      <c r="J3503" s="7"/>
      <c r="K3503" s="7"/>
      <c r="L3503" s="7"/>
      <c r="M3503" s="7"/>
      <c r="N3503" s="7"/>
      <c r="O3503" s="7"/>
    </row>
    <row r="3504" spans="10:15">
      <c r="J3504" s="7"/>
      <c r="K3504" s="7"/>
      <c r="L3504" s="7"/>
      <c r="M3504" s="7"/>
      <c r="N3504" s="7"/>
      <c r="O3504" s="7"/>
    </row>
    <row r="3505" spans="10:15">
      <c r="J3505" s="7"/>
      <c r="K3505" s="7"/>
      <c r="L3505" s="7"/>
      <c r="M3505" s="7"/>
      <c r="N3505" s="7"/>
      <c r="O3505" s="7"/>
    </row>
    <row r="3506" spans="10:15">
      <c r="J3506" s="7"/>
      <c r="K3506" s="7"/>
      <c r="L3506" s="7"/>
      <c r="M3506" s="7"/>
      <c r="N3506" s="7"/>
      <c r="O3506" s="7"/>
    </row>
    <row r="3507" spans="10:15">
      <c r="J3507" s="7"/>
      <c r="K3507" s="7"/>
      <c r="L3507" s="7"/>
      <c r="M3507" s="7"/>
      <c r="N3507" s="7"/>
      <c r="O3507" s="7"/>
    </row>
    <row r="3508" spans="10:15">
      <c r="J3508" s="7"/>
      <c r="K3508" s="7"/>
      <c r="L3508" s="7"/>
      <c r="M3508" s="7"/>
      <c r="N3508" s="7"/>
      <c r="O3508" s="7"/>
    </row>
    <row r="3509" spans="10:15">
      <c r="J3509" s="7"/>
      <c r="K3509" s="7"/>
      <c r="L3509" s="7"/>
      <c r="M3509" s="7"/>
      <c r="N3509" s="7"/>
      <c r="O3509" s="7"/>
    </row>
    <row r="3510" spans="10:15">
      <c r="J3510" s="7"/>
      <c r="K3510" s="7"/>
      <c r="L3510" s="7"/>
      <c r="M3510" s="7"/>
      <c r="N3510" s="7"/>
      <c r="O3510" s="7"/>
    </row>
    <row r="3511" spans="10:15">
      <c r="J3511" s="7"/>
      <c r="K3511" s="7"/>
      <c r="L3511" s="7"/>
      <c r="M3511" s="7"/>
      <c r="N3511" s="7"/>
      <c r="O3511" s="7"/>
    </row>
    <row r="3512" spans="10:15">
      <c r="J3512" s="7"/>
      <c r="K3512" s="7"/>
      <c r="L3512" s="7"/>
      <c r="M3512" s="7"/>
      <c r="N3512" s="7"/>
      <c r="O3512" s="7"/>
    </row>
    <row r="3513" spans="10:15">
      <c r="J3513" s="7"/>
      <c r="K3513" s="7"/>
      <c r="L3513" s="7"/>
      <c r="M3513" s="7"/>
      <c r="N3513" s="7"/>
      <c r="O3513" s="7"/>
    </row>
    <row r="3514" spans="10:15">
      <c r="J3514" s="7"/>
      <c r="K3514" s="7"/>
      <c r="L3514" s="7"/>
      <c r="M3514" s="7"/>
      <c r="N3514" s="7"/>
      <c r="O3514" s="7"/>
    </row>
    <row r="3515" spans="10:15">
      <c r="J3515" s="7"/>
      <c r="K3515" s="7"/>
      <c r="L3515" s="7"/>
      <c r="M3515" s="7"/>
      <c r="N3515" s="7"/>
      <c r="O3515" s="7"/>
    </row>
    <row r="3516" spans="10:15">
      <c r="J3516" s="7"/>
      <c r="K3516" s="7"/>
      <c r="L3516" s="7"/>
      <c r="M3516" s="7"/>
      <c r="N3516" s="7"/>
      <c r="O3516" s="7"/>
    </row>
    <row r="3517" spans="10:15">
      <c r="J3517" s="7"/>
      <c r="K3517" s="7"/>
      <c r="L3517" s="7"/>
      <c r="M3517" s="7"/>
      <c r="N3517" s="7"/>
      <c r="O3517" s="7"/>
    </row>
    <row r="3518" spans="10:15">
      <c r="J3518" s="7"/>
      <c r="K3518" s="7"/>
      <c r="L3518" s="7"/>
      <c r="M3518" s="7"/>
      <c r="N3518" s="7"/>
      <c r="O3518" s="7"/>
    </row>
    <row r="3519" spans="10:15">
      <c r="J3519" s="7"/>
      <c r="K3519" s="7"/>
      <c r="L3519" s="7"/>
      <c r="M3519" s="7"/>
      <c r="N3519" s="7"/>
      <c r="O3519" s="7"/>
    </row>
    <row r="3520" spans="10:15">
      <c r="J3520" s="7"/>
      <c r="K3520" s="7"/>
      <c r="L3520" s="7"/>
      <c r="M3520" s="7"/>
      <c r="N3520" s="7"/>
      <c r="O3520" s="7"/>
    </row>
    <row r="3521" spans="10:15">
      <c r="J3521" s="7"/>
      <c r="K3521" s="7"/>
      <c r="L3521" s="7"/>
      <c r="M3521" s="7"/>
      <c r="N3521" s="7"/>
      <c r="O3521" s="7"/>
    </row>
    <row r="3522" spans="10:15">
      <c r="J3522" s="7"/>
      <c r="K3522" s="7"/>
      <c r="L3522" s="7"/>
      <c r="M3522" s="7"/>
      <c r="N3522" s="7"/>
      <c r="O3522" s="7"/>
    </row>
    <row r="3523" spans="10:15">
      <c r="J3523" s="7"/>
      <c r="K3523" s="7"/>
      <c r="L3523" s="7"/>
      <c r="M3523" s="7"/>
      <c r="N3523" s="7"/>
      <c r="O3523" s="7"/>
    </row>
    <row r="3524" spans="10:15">
      <c r="J3524" s="7"/>
      <c r="K3524" s="7"/>
      <c r="L3524" s="7"/>
      <c r="M3524" s="7"/>
      <c r="N3524" s="7"/>
      <c r="O3524" s="7"/>
    </row>
    <row r="3525" spans="10:15">
      <c r="J3525" s="7"/>
      <c r="K3525" s="7"/>
      <c r="L3525" s="7"/>
      <c r="M3525" s="7"/>
      <c r="N3525" s="7"/>
      <c r="O3525" s="7"/>
    </row>
    <row r="3526" spans="10:15">
      <c r="J3526" s="7"/>
      <c r="K3526" s="7"/>
      <c r="L3526" s="7"/>
      <c r="M3526" s="7"/>
      <c r="N3526" s="7"/>
      <c r="O3526" s="7"/>
    </row>
    <row r="3527" spans="10:15">
      <c r="J3527" s="7"/>
      <c r="K3527" s="7"/>
      <c r="L3527" s="7"/>
      <c r="M3527" s="7"/>
      <c r="N3527" s="7"/>
      <c r="O3527" s="7"/>
    </row>
    <row r="3528" spans="10:15">
      <c r="J3528" s="7"/>
      <c r="K3528" s="7"/>
      <c r="L3528" s="7"/>
      <c r="M3528" s="7"/>
      <c r="N3528" s="7"/>
      <c r="O3528" s="7"/>
    </row>
    <row r="3529" spans="10:15">
      <c r="J3529" s="7"/>
      <c r="K3529" s="7"/>
      <c r="L3529" s="7"/>
      <c r="M3529" s="7"/>
      <c r="N3529" s="7"/>
      <c r="O3529" s="7"/>
    </row>
    <row r="3530" spans="10:15">
      <c r="J3530" s="7"/>
      <c r="K3530" s="7"/>
      <c r="L3530" s="7"/>
      <c r="M3530" s="7"/>
      <c r="N3530" s="7"/>
      <c r="O3530" s="7"/>
    </row>
    <row r="3531" spans="10:15">
      <c r="J3531" s="7"/>
      <c r="K3531" s="7"/>
      <c r="L3531" s="7"/>
      <c r="M3531" s="7"/>
      <c r="N3531" s="7"/>
      <c r="O3531" s="7"/>
    </row>
    <row r="3532" spans="10:15">
      <c r="J3532" s="7"/>
      <c r="K3532" s="7"/>
      <c r="L3532" s="7"/>
      <c r="M3532" s="7"/>
      <c r="N3532" s="7"/>
      <c r="O3532" s="7"/>
    </row>
    <row r="3533" spans="10:15">
      <c r="J3533" s="7"/>
      <c r="K3533" s="7"/>
      <c r="L3533" s="7"/>
      <c r="M3533" s="7"/>
      <c r="N3533" s="7"/>
      <c r="O3533" s="7"/>
    </row>
    <row r="3534" spans="10:15">
      <c r="J3534" s="7"/>
      <c r="K3534" s="7"/>
      <c r="L3534" s="7"/>
      <c r="M3534" s="7"/>
      <c r="N3534" s="7"/>
      <c r="O3534" s="7"/>
    </row>
    <row r="3535" spans="10:15">
      <c r="J3535" s="7"/>
      <c r="K3535" s="7"/>
      <c r="L3535" s="7"/>
      <c r="M3535" s="7"/>
      <c r="N3535" s="7"/>
      <c r="O3535" s="7"/>
    </row>
    <row r="3536" spans="10:15">
      <c r="J3536" s="7"/>
      <c r="K3536" s="7"/>
      <c r="L3536" s="7"/>
      <c r="M3536" s="7"/>
      <c r="N3536" s="7"/>
      <c r="O3536" s="7"/>
    </row>
    <row r="3537" spans="10:15">
      <c r="J3537" s="7"/>
      <c r="K3537" s="7"/>
      <c r="L3537" s="7"/>
      <c r="M3537" s="7"/>
      <c r="N3537" s="7"/>
      <c r="O3537" s="7"/>
    </row>
    <row r="3538" spans="10:15">
      <c r="J3538" s="7"/>
      <c r="K3538" s="7"/>
      <c r="L3538" s="7"/>
      <c r="M3538" s="7"/>
      <c r="N3538" s="7"/>
      <c r="O3538" s="7"/>
    </row>
    <row r="3539" spans="10:15">
      <c r="J3539" s="7"/>
      <c r="K3539" s="7"/>
      <c r="L3539" s="7"/>
      <c r="M3539" s="7"/>
      <c r="N3539" s="7"/>
      <c r="O3539" s="7"/>
    </row>
    <row r="3540" spans="10:15">
      <c r="J3540" s="7"/>
      <c r="K3540" s="7"/>
      <c r="L3540" s="7"/>
      <c r="M3540" s="7"/>
      <c r="N3540" s="7"/>
      <c r="O3540" s="7"/>
    </row>
    <row r="3541" spans="10:15">
      <c r="J3541" s="7"/>
      <c r="K3541" s="7"/>
      <c r="L3541" s="7"/>
      <c r="M3541" s="7"/>
      <c r="N3541" s="7"/>
      <c r="O3541" s="7"/>
    </row>
    <row r="3542" spans="10:15">
      <c r="J3542" s="7"/>
      <c r="K3542" s="7"/>
      <c r="L3542" s="7"/>
      <c r="M3542" s="7"/>
      <c r="N3542" s="7"/>
      <c r="O3542" s="7"/>
    </row>
    <row r="3543" spans="10:15">
      <c r="J3543" s="7"/>
      <c r="K3543" s="7"/>
      <c r="L3543" s="7"/>
      <c r="M3543" s="7"/>
      <c r="N3543" s="7"/>
      <c r="O3543" s="7"/>
    </row>
    <row r="3544" spans="10:15">
      <c r="J3544" s="7"/>
      <c r="K3544" s="7"/>
      <c r="L3544" s="7"/>
      <c r="M3544" s="7"/>
      <c r="N3544" s="7"/>
      <c r="O3544" s="7"/>
    </row>
    <row r="3545" spans="10:15">
      <c r="J3545" s="7"/>
      <c r="K3545" s="7"/>
      <c r="L3545" s="7"/>
      <c r="M3545" s="7"/>
      <c r="N3545" s="7"/>
      <c r="O3545" s="7"/>
    </row>
    <row r="3546" spans="10:15">
      <c r="J3546" s="7"/>
      <c r="K3546" s="7"/>
      <c r="L3546" s="7"/>
      <c r="M3546" s="7"/>
      <c r="N3546" s="7"/>
      <c r="O3546" s="7"/>
    </row>
    <row r="3547" spans="10:15">
      <c r="J3547" s="7"/>
      <c r="K3547" s="7"/>
      <c r="L3547" s="7"/>
      <c r="M3547" s="7"/>
      <c r="N3547" s="7"/>
      <c r="O3547" s="7"/>
    </row>
    <row r="3548" spans="10:15">
      <c r="J3548" s="7"/>
      <c r="K3548" s="7"/>
      <c r="L3548" s="7"/>
      <c r="M3548" s="7"/>
      <c r="N3548" s="7"/>
      <c r="O3548" s="7"/>
    </row>
    <row r="3549" spans="10:15">
      <c r="J3549" s="7"/>
      <c r="K3549" s="7"/>
      <c r="L3549" s="7"/>
      <c r="M3549" s="7"/>
      <c r="N3549" s="7"/>
      <c r="O3549" s="7"/>
    </row>
    <row r="3550" spans="10:15">
      <c r="J3550" s="7"/>
      <c r="K3550" s="7"/>
      <c r="L3550" s="7"/>
      <c r="M3550" s="7"/>
      <c r="N3550" s="7"/>
      <c r="O3550" s="7"/>
    </row>
    <row r="3551" spans="10:15">
      <c r="J3551" s="7"/>
      <c r="K3551" s="7"/>
      <c r="L3551" s="7"/>
      <c r="M3551" s="7"/>
      <c r="N3551" s="7"/>
      <c r="O3551" s="7"/>
    </row>
    <row r="3552" spans="10:15">
      <c r="J3552" s="7"/>
      <c r="K3552" s="7"/>
      <c r="L3552" s="7"/>
      <c r="M3552" s="7"/>
      <c r="N3552" s="7"/>
      <c r="O3552" s="7"/>
    </row>
    <row r="3553" spans="10:15">
      <c r="J3553" s="7"/>
      <c r="K3553" s="7"/>
      <c r="L3553" s="7"/>
      <c r="M3553" s="7"/>
      <c r="N3553" s="7"/>
      <c r="O3553" s="7"/>
    </row>
    <row r="3554" spans="10:15">
      <c r="J3554" s="7"/>
      <c r="K3554" s="7"/>
      <c r="L3554" s="7"/>
      <c r="M3554" s="7"/>
      <c r="N3554" s="7"/>
      <c r="O3554" s="7"/>
    </row>
    <row r="3555" spans="10:15">
      <c r="J3555" s="7"/>
      <c r="K3555" s="7"/>
      <c r="L3555" s="7"/>
      <c r="M3555" s="7"/>
      <c r="N3555" s="7"/>
      <c r="O3555" s="7"/>
    </row>
    <row r="3556" spans="10:15">
      <c r="J3556" s="7"/>
      <c r="K3556" s="7"/>
      <c r="L3556" s="7"/>
      <c r="M3556" s="7"/>
      <c r="N3556" s="7"/>
      <c r="O3556" s="7"/>
    </row>
    <row r="3557" spans="10:15">
      <c r="J3557" s="7"/>
      <c r="K3557" s="7"/>
      <c r="L3557" s="7"/>
      <c r="M3557" s="7"/>
      <c r="N3557" s="7"/>
      <c r="O3557" s="7"/>
    </row>
    <row r="3558" spans="10:15">
      <c r="J3558" s="7"/>
      <c r="K3558" s="7"/>
      <c r="L3558" s="7"/>
      <c r="M3558" s="7"/>
      <c r="N3558" s="7"/>
      <c r="O3558" s="7"/>
    </row>
    <row r="3559" spans="10:15">
      <c r="J3559" s="7"/>
      <c r="K3559" s="7"/>
      <c r="L3559" s="7"/>
      <c r="M3559" s="7"/>
      <c r="N3559" s="7"/>
      <c r="O3559" s="7"/>
    </row>
    <row r="3560" spans="10:15">
      <c r="J3560" s="7"/>
      <c r="K3560" s="7"/>
      <c r="L3560" s="7"/>
      <c r="M3560" s="7"/>
      <c r="N3560" s="7"/>
      <c r="O3560" s="7"/>
    </row>
    <row r="3561" spans="10:15">
      <c r="J3561" s="7"/>
      <c r="K3561" s="7"/>
      <c r="L3561" s="7"/>
      <c r="M3561" s="7"/>
      <c r="N3561" s="7"/>
      <c r="O3561" s="7"/>
    </row>
    <row r="3562" spans="10:15">
      <c r="J3562" s="7"/>
      <c r="K3562" s="7"/>
      <c r="L3562" s="7"/>
      <c r="M3562" s="7"/>
      <c r="N3562" s="7"/>
      <c r="O3562" s="7"/>
    </row>
    <row r="3563" spans="10:15">
      <c r="J3563" s="7"/>
      <c r="K3563" s="7"/>
      <c r="L3563" s="7"/>
      <c r="M3563" s="7"/>
      <c r="N3563" s="7"/>
      <c r="O3563" s="7"/>
    </row>
    <row r="3564" spans="10:15">
      <c r="J3564" s="7"/>
      <c r="K3564" s="7"/>
      <c r="L3564" s="7"/>
      <c r="M3564" s="7"/>
      <c r="N3564" s="7"/>
      <c r="O3564" s="7"/>
    </row>
    <row r="3565" spans="10:15">
      <c r="J3565" s="7"/>
      <c r="K3565" s="7"/>
      <c r="L3565" s="7"/>
      <c r="M3565" s="7"/>
      <c r="N3565" s="7"/>
      <c r="O3565" s="7"/>
    </row>
    <row r="3566" spans="10:15">
      <c r="J3566" s="7"/>
      <c r="K3566" s="7"/>
      <c r="L3566" s="7"/>
      <c r="M3566" s="7"/>
      <c r="N3566" s="7"/>
      <c r="O3566" s="7"/>
    </row>
    <row r="3567" spans="10:15">
      <c r="J3567" s="7"/>
      <c r="K3567" s="7"/>
      <c r="L3567" s="7"/>
      <c r="M3567" s="7"/>
      <c r="N3567" s="7"/>
      <c r="O3567" s="7"/>
    </row>
    <row r="3568" spans="10:15">
      <c r="J3568" s="7"/>
      <c r="K3568" s="7"/>
      <c r="L3568" s="7"/>
      <c r="M3568" s="7"/>
      <c r="N3568" s="7"/>
      <c r="O3568" s="7"/>
    </row>
    <row r="3569" spans="10:15">
      <c r="J3569" s="7"/>
      <c r="K3569" s="7"/>
      <c r="L3569" s="7"/>
      <c r="M3569" s="7"/>
      <c r="N3569" s="7"/>
      <c r="O3569" s="7"/>
    </row>
    <row r="3570" spans="10:15">
      <c r="J3570" s="7"/>
      <c r="K3570" s="7"/>
      <c r="L3570" s="7"/>
      <c r="M3570" s="7"/>
      <c r="N3570" s="7"/>
      <c r="O3570" s="7"/>
    </row>
    <row r="3571" spans="10:15">
      <c r="J3571" s="7"/>
      <c r="K3571" s="7"/>
      <c r="L3571" s="7"/>
      <c r="M3571" s="7"/>
      <c r="N3571" s="7"/>
      <c r="O3571" s="7"/>
    </row>
    <row r="3572" spans="10:15">
      <c r="J3572" s="7"/>
      <c r="K3572" s="7"/>
      <c r="L3572" s="7"/>
      <c r="M3572" s="7"/>
      <c r="N3572" s="7"/>
      <c r="O3572" s="7"/>
    </row>
    <row r="3573" spans="10:15">
      <c r="J3573" s="7"/>
      <c r="K3573" s="7"/>
      <c r="L3573" s="7"/>
      <c r="M3573" s="7"/>
      <c r="N3573" s="7"/>
      <c r="O3573" s="7"/>
    </row>
    <row r="3574" spans="10:15">
      <c r="J3574" s="7"/>
      <c r="K3574" s="7"/>
      <c r="L3574" s="7"/>
      <c r="M3574" s="7"/>
      <c r="N3574" s="7"/>
      <c r="O3574" s="7"/>
    </row>
    <row r="3575" spans="10:15">
      <c r="J3575" s="7"/>
      <c r="K3575" s="7"/>
      <c r="L3575" s="7"/>
      <c r="M3575" s="7"/>
      <c r="N3575" s="7"/>
      <c r="O3575" s="7"/>
    </row>
    <row r="3576" spans="10:15">
      <c r="J3576" s="7"/>
      <c r="K3576" s="7"/>
      <c r="L3576" s="7"/>
      <c r="M3576" s="7"/>
      <c r="N3576" s="7"/>
      <c r="O3576" s="7"/>
    </row>
    <row r="3577" spans="10:15">
      <c r="J3577" s="7"/>
      <c r="K3577" s="7"/>
      <c r="L3577" s="7"/>
      <c r="M3577" s="7"/>
      <c r="N3577" s="7"/>
      <c r="O3577" s="7"/>
    </row>
    <row r="3578" spans="10:15">
      <c r="J3578" s="7"/>
      <c r="K3578" s="7"/>
      <c r="L3578" s="7"/>
      <c r="M3578" s="7"/>
      <c r="N3578" s="7"/>
      <c r="O3578" s="7"/>
    </row>
    <row r="3579" spans="10:15">
      <c r="J3579" s="7"/>
      <c r="K3579" s="7"/>
      <c r="L3579" s="7"/>
      <c r="M3579" s="7"/>
      <c r="N3579" s="7"/>
      <c r="O3579" s="7"/>
    </row>
    <row r="3580" spans="10:15">
      <c r="J3580" s="7"/>
      <c r="K3580" s="7"/>
      <c r="L3580" s="7"/>
      <c r="M3580" s="7"/>
      <c r="N3580" s="7"/>
      <c r="O3580" s="7"/>
    </row>
    <row r="3581" spans="10:15">
      <c r="J3581" s="7"/>
      <c r="K3581" s="7"/>
      <c r="L3581" s="7"/>
      <c r="M3581" s="7"/>
      <c r="N3581" s="7"/>
      <c r="O3581" s="7"/>
    </row>
    <row r="3582" spans="10:15">
      <c r="J3582" s="7"/>
      <c r="K3582" s="7"/>
      <c r="L3582" s="7"/>
      <c r="M3582" s="7"/>
      <c r="N3582" s="7"/>
      <c r="O3582" s="7"/>
    </row>
    <row r="3583" spans="10:15">
      <c r="J3583" s="7"/>
      <c r="K3583" s="7"/>
      <c r="L3583" s="7"/>
      <c r="M3583" s="7"/>
      <c r="N3583" s="7"/>
      <c r="O3583" s="7"/>
    </row>
    <row r="3584" spans="10:15">
      <c r="J3584" s="7"/>
      <c r="K3584" s="7"/>
      <c r="L3584" s="7"/>
      <c r="M3584" s="7"/>
      <c r="N3584" s="7"/>
      <c r="O3584" s="7"/>
    </row>
    <row r="3585" spans="10:15">
      <c r="J3585" s="7"/>
      <c r="K3585" s="7"/>
      <c r="L3585" s="7"/>
      <c r="M3585" s="7"/>
      <c r="N3585" s="7"/>
      <c r="O3585" s="7"/>
    </row>
    <row r="3586" spans="10:15">
      <c r="J3586" s="7"/>
      <c r="K3586" s="7"/>
      <c r="L3586" s="7"/>
      <c r="M3586" s="7"/>
      <c r="N3586" s="7"/>
      <c r="O3586" s="7"/>
    </row>
    <row r="3587" spans="10:15">
      <c r="J3587" s="7"/>
      <c r="K3587" s="7"/>
      <c r="L3587" s="7"/>
      <c r="M3587" s="7"/>
      <c r="N3587" s="7"/>
      <c r="O3587" s="7"/>
    </row>
    <row r="3588" spans="10:15">
      <c r="J3588" s="7"/>
      <c r="K3588" s="7"/>
      <c r="L3588" s="7"/>
      <c r="M3588" s="7"/>
      <c r="N3588" s="7"/>
      <c r="O3588" s="7"/>
    </row>
    <row r="3589" spans="10:15">
      <c r="J3589" s="7"/>
      <c r="K3589" s="7"/>
      <c r="L3589" s="7"/>
      <c r="M3589" s="7"/>
      <c r="N3589" s="7"/>
      <c r="O3589" s="7"/>
    </row>
    <row r="3590" spans="10:15">
      <c r="J3590" s="7"/>
      <c r="K3590" s="7"/>
      <c r="L3590" s="7"/>
      <c r="M3590" s="7"/>
      <c r="N3590" s="7"/>
      <c r="O3590" s="7"/>
    </row>
    <row r="3591" spans="10:15">
      <c r="J3591" s="7"/>
      <c r="K3591" s="7"/>
      <c r="L3591" s="7"/>
      <c r="M3591" s="7"/>
      <c r="N3591" s="7"/>
      <c r="O3591" s="7"/>
    </row>
    <row r="3592" spans="10:15">
      <c r="J3592" s="7"/>
      <c r="K3592" s="7"/>
      <c r="L3592" s="7"/>
      <c r="M3592" s="7"/>
      <c r="N3592" s="7"/>
      <c r="O3592" s="7"/>
    </row>
    <row r="3593" spans="10:15">
      <c r="J3593" s="7"/>
      <c r="K3593" s="7"/>
      <c r="L3593" s="7"/>
      <c r="M3593" s="7"/>
      <c r="N3593" s="7"/>
      <c r="O3593" s="7"/>
    </row>
    <row r="3594" spans="10:15">
      <c r="J3594" s="7"/>
      <c r="K3594" s="7"/>
      <c r="L3594" s="7"/>
      <c r="M3594" s="7"/>
      <c r="N3594" s="7"/>
      <c r="O3594" s="7"/>
    </row>
    <row r="3595" spans="10:15">
      <c r="J3595" s="7"/>
      <c r="K3595" s="7"/>
      <c r="L3595" s="7"/>
      <c r="M3595" s="7"/>
      <c r="N3595" s="7"/>
      <c r="O3595" s="7"/>
    </row>
    <row r="3596" spans="10:15">
      <c r="J3596" s="7"/>
      <c r="K3596" s="7"/>
      <c r="L3596" s="7"/>
      <c r="M3596" s="7"/>
      <c r="N3596" s="7"/>
      <c r="O3596" s="7"/>
    </row>
    <row r="3597" spans="10:15">
      <c r="J3597" s="7"/>
      <c r="K3597" s="7"/>
      <c r="L3597" s="7"/>
      <c r="M3597" s="7"/>
      <c r="N3597" s="7"/>
      <c r="O3597" s="7"/>
    </row>
    <row r="3598" spans="10:15">
      <c r="J3598" s="7"/>
      <c r="K3598" s="7"/>
      <c r="L3598" s="7"/>
      <c r="M3598" s="7"/>
      <c r="N3598" s="7"/>
      <c r="O3598" s="7"/>
    </row>
    <row r="3599" spans="10:15">
      <c r="J3599" s="7"/>
      <c r="K3599" s="7"/>
      <c r="L3599" s="7"/>
      <c r="M3599" s="7"/>
      <c r="N3599" s="7"/>
      <c r="O3599" s="7"/>
    </row>
    <row r="3600" spans="10:15">
      <c r="J3600" s="7"/>
      <c r="K3600" s="7"/>
      <c r="L3600" s="7"/>
      <c r="M3600" s="7"/>
      <c r="N3600" s="7"/>
      <c r="O3600" s="7"/>
    </row>
    <row r="3601" spans="10:15">
      <c r="J3601" s="7"/>
      <c r="K3601" s="7"/>
      <c r="L3601" s="7"/>
      <c r="M3601" s="7"/>
      <c r="N3601" s="7"/>
      <c r="O3601" s="7"/>
    </row>
    <row r="3602" spans="10:15">
      <c r="J3602" s="7"/>
      <c r="K3602" s="7"/>
      <c r="L3602" s="7"/>
      <c r="M3602" s="7"/>
      <c r="N3602" s="7"/>
      <c r="O3602" s="7"/>
    </row>
    <row r="3603" spans="10:15">
      <c r="J3603" s="7"/>
      <c r="K3603" s="7"/>
      <c r="L3603" s="7"/>
      <c r="M3603" s="7"/>
      <c r="N3603" s="7"/>
      <c r="O3603" s="7"/>
    </row>
    <row r="3604" spans="10:15">
      <c r="J3604" s="7"/>
      <c r="K3604" s="7"/>
      <c r="L3604" s="7"/>
      <c r="M3604" s="7"/>
      <c r="N3604" s="7"/>
      <c r="O3604" s="7"/>
    </row>
    <row r="3605" spans="10:15">
      <c r="J3605" s="7"/>
      <c r="K3605" s="7"/>
      <c r="L3605" s="7"/>
      <c r="M3605" s="7"/>
      <c r="N3605" s="7"/>
      <c r="O3605" s="7"/>
    </row>
    <row r="3606" spans="10:15">
      <c r="J3606" s="7"/>
      <c r="K3606" s="7"/>
      <c r="L3606" s="7"/>
      <c r="M3606" s="7"/>
      <c r="N3606" s="7"/>
      <c r="O3606" s="7"/>
    </row>
    <row r="3607" spans="10:15">
      <c r="J3607" s="7"/>
      <c r="K3607" s="7"/>
      <c r="L3607" s="7"/>
      <c r="M3607" s="7"/>
      <c r="N3607" s="7"/>
      <c r="O3607" s="7"/>
    </row>
    <row r="3608" spans="10:15">
      <c r="J3608" s="7"/>
      <c r="K3608" s="7"/>
      <c r="L3608" s="7"/>
      <c r="M3608" s="7"/>
      <c r="N3608" s="7"/>
      <c r="O3608" s="7"/>
    </row>
    <row r="3609" spans="10:15">
      <c r="J3609" s="7"/>
      <c r="K3609" s="7"/>
      <c r="L3609" s="7"/>
      <c r="M3609" s="7"/>
      <c r="N3609" s="7"/>
      <c r="O3609" s="7"/>
    </row>
    <row r="3610" spans="10:15">
      <c r="J3610" s="7"/>
      <c r="K3610" s="7"/>
      <c r="L3610" s="7"/>
      <c r="M3610" s="7"/>
      <c r="N3610" s="7"/>
      <c r="O3610" s="7"/>
    </row>
    <row r="3611" spans="10:15">
      <c r="J3611" s="7"/>
      <c r="K3611" s="7"/>
      <c r="L3611" s="7"/>
      <c r="M3611" s="7"/>
      <c r="N3611" s="7"/>
      <c r="O3611" s="7"/>
    </row>
    <row r="3612" spans="10:15">
      <c r="J3612" s="7"/>
      <c r="K3612" s="7"/>
      <c r="L3612" s="7"/>
      <c r="M3612" s="7"/>
      <c r="N3612" s="7"/>
      <c r="O3612" s="7"/>
    </row>
    <row r="3613" spans="10:15">
      <c r="J3613" s="7"/>
      <c r="K3613" s="7"/>
      <c r="L3613" s="7"/>
      <c r="M3613" s="7"/>
      <c r="N3613" s="7"/>
      <c r="O3613" s="7"/>
    </row>
    <row r="3614" spans="10:15">
      <c r="J3614" s="7"/>
      <c r="K3614" s="7"/>
      <c r="L3614" s="7"/>
      <c r="M3614" s="7"/>
      <c r="N3614" s="7"/>
      <c r="O3614" s="7"/>
    </row>
    <row r="3615" spans="10:15">
      <c r="J3615" s="7"/>
      <c r="K3615" s="7"/>
      <c r="L3615" s="7"/>
      <c r="M3615" s="7"/>
      <c r="N3615" s="7"/>
      <c r="O3615" s="7"/>
    </row>
    <row r="3616" spans="10:15">
      <c r="J3616" s="7"/>
      <c r="K3616" s="7"/>
      <c r="L3616" s="7"/>
      <c r="M3616" s="7"/>
      <c r="N3616" s="7"/>
      <c r="O3616" s="7"/>
    </row>
    <row r="3617" spans="10:15">
      <c r="J3617" s="7"/>
      <c r="K3617" s="7"/>
      <c r="L3617" s="7"/>
      <c r="M3617" s="7"/>
      <c r="N3617" s="7"/>
      <c r="O3617" s="7"/>
    </row>
    <row r="3618" spans="10:15">
      <c r="J3618" s="7"/>
      <c r="K3618" s="7"/>
      <c r="L3618" s="7"/>
      <c r="M3618" s="7"/>
      <c r="N3618" s="7"/>
      <c r="O3618" s="7"/>
    </row>
    <row r="3619" spans="10:15">
      <c r="J3619" s="7"/>
      <c r="K3619" s="7"/>
      <c r="L3619" s="7"/>
      <c r="M3619" s="7"/>
      <c r="N3619" s="7"/>
      <c r="O3619" s="7"/>
    </row>
    <row r="3620" spans="10:15">
      <c r="J3620" s="7"/>
      <c r="K3620" s="7"/>
      <c r="L3620" s="7"/>
      <c r="M3620" s="7"/>
      <c r="N3620" s="7"/>
      <c r="O3620" s="7"/>
    </row>
    <row r="3621" spans="10:15">
      <c r="J3621" s="7"/>
      <c r="K3621" s="7"/>
      <c r="L3621" s="7"/>
      <c r="M3621" s="7"/>
      <c r="N3621" s="7"/>
      <c r="O3621" s="7"/>
    </row>
  </sheetData>
  <mergeCells count="49">
    <mergeCell ref="B61:J62"/>
    <mergeCell ref="F65:J65"/>
    <mergeCell ref="F66:J66"/>
    <mergeCell ref="B57:I57"/>
    <mergeCell ref="C47:I47"/>
    <mergeCell ref="C48:I48"/>
    <mergeCell ref="C49:H49"/>
    <mergeCell ref="C50:I50"/>
    <mergeCell ref="B58:I58"/>
    <mergeCell ref="B59:I59"/>
    <mergeCell ref="B54:J54"/>
    <mergeCell ref="B53:J53"/>
    <mergeCell ref="C52:I52"/>
    <mergeCell ref="C51:I51"/>
    <mergeCell ref="B25:J25"/>
    <mergeCell ref="B27:J27"/>
    <mergeCell ref="B29:J29"/>
    <mergeCell ref="B31:J31"/>
    <mergeCell ref="I38:J38"/>
    <mergeCell ref="C46:I46"/>
    <mergeCell ref="H19:J19"/>
    <mergeCell ref="B2:J2"/>
    <mergeCell ref="B3:J3"/>
    <mergeCell ref="B5:J5"/>
    <mergeCell ref="B11:J11"/>
    <mergeCell ref="F7:J7"/>
    <mergeCell ref="C7:D7"/>
    <mergeCell ref="C9:J9"/>
    <mergeCell ref="B6:I6"/>
    <mergeCell ref="C8:D8"/>
    <mergeCell ref="B12:C12"/>
    <mergeCell ref="G8:J8"/>
    <mergeCell ref="B16:J16"/>
    <mergeCell ref="C22:G22"/>
    <mergeCell ref="B45:J45"/>
    <mergeCell ref="I22:J22"/>
    <mergeCell ref="C23:D23"/>
    <mergeCell ref="H12:J12"/>
    <mergeCell ref="F23:J23"/>
    <mergeCell ref="D12:G12"/>
    <mergeCell ref="C18:D18"/>
    <mergeCell ref="B21:J21"/>
    <mergeCell ref="B19:D19"/>
    <mergeCell ref="E18:J18"/>
    <mergeCell ref="E17:J17"/>
    <mergeCell ref="C17:D17"/>
    <mergeCell ref="E19:G19"/>
    <mergeCell ref="B14:J14"/>
    <mergeCell ref="B13:I13"/>
  </mergeCells>
  <phoneticPr fontId="39" type="noConversion"/>
  <dataValidations count="1">
    <dataValidation type="list" allowBlank="1" showInputMessage="1" showErrorMessage="1" sqref="J47:J52">
      <formula1>"Sim, Não"</formula1>
    </dataValidation>
  </dataValidations>
  <pageMargins left="0.24" right="0.27" top="0.78740157499999996" bottom="0.84" header="0.31496062000000002" footer="0.31496062000000002"/>
  <pageSetup paperSize="9" orientation="portrait" r:id="rId1"/>
  <headerFooter differentFirst="1"/>
  <drawing r:id="rId2"/>
</worksheet>
</file>

<file path=xl/worksheets/sheet5.xml><?xml version="1.0" encoding="utf-8"?>
<worksheet xmlns="http://schemas.openxmlformats.org/spreadsheetml/2006/main" xmlns:r="http://schemas.openxmlformats.org/officeDocument/2006/relationships">
  <sheetPr codeName="Plan5"/>
  <dimension ref="B1:R209"/>
  <sheetViews>
    <sheetView showGridLines="0" topLeftCell="A10" zoomScale="115" zoomScaleNormal="115" workbookViewId="0">
      <selection activeCell="B143" sqref="B143:L143"/>
    </sheetView>
  </sheetViews>
  <sheetFormatPr defaultRowHeight="15"/>
  <cols>
    <col min="1" max="1" width="2.28515625" customWidth="1"/>
    <col min="2" max="2" width="10.28515625" customWidth="1"/>
    <col min="3" max="3" width="2.85546875" customWidth="1"/>
    <col min="4" max="4" width="9.5703125" customWidth="1"/>
    <col min="5" max="5" width="6.42578125" customWidth="1"/>
    <col min="6" max="6" width="11" customWidth="1"/>
    <col min="7" max="7" width="9.7109375" customWidth="1"/>
    <col min="8" max="8" width="5.85546875" customWidth="1"/>
    <col min="9" max="9" width="11.28515625" customWidth="1"/>
    <col min="10" max="10" width="3.7109375" customWidth="1"/>
    <col min="11" max="11" width="9" customWidth="1"/>
    <col min="12" max="12" width="8.85546875" customWidth="1"/>
    <col min="25" max="25" width="8.7109375" customWidth="1"/>
  </cols>
  <sheetData>
    <row r="1" spans="2:12" ht="17.25">
      <c r="B1" s="549" t="s">
        <v>1681</v>
      </c>
      <c r="C1" s="549"/>
      <c r="D1" s="549"/>
      <c r="E1" s="549"/>
      <c r="F1" s="549"/>
      <c r="G1" s="549"/>
      <c r="H1" s="549"/>
      <c r="I1" s="549"/>
      <c r="J1" s="549"/>
      <c r="K1" s="549"/>
      <c r="L1" s="549"/>
    </row>
    <row r="2" spans="2:12" ht="17.25">
      <c r="B2" s="83"/>
      <c r="C2" s="83"/>
      <c r="D2" s="83"/>
      <c r="E2" s="83"/>
      <c r="F2" s="83"/>
      <c r="G2" s="83"/>
      <c r="H2" s="83"/>
      <c r="I2" s="83"/>
      <c r="J2" s="83"/>
      <c r="K2" s="83"/>
      <c r="L2" s="83"/>
    </row>
    <row r="3" spans="2:12" ht="17.25">
      <c r="B3" s="83"/>
      <c r="C3" s="83"/>
      <c r="D3" s="83"/>
      <c r="E3" s="83"/>
      <c r="F3" s="83"/>
      <c r="G3" s="83"/>
      <c r="H3" s="83"/>
      <c r="I3" s="83"/>
      <c r="J3" s="83"/>
      <c r="K3" s="83"/>
      <c r="L3" s="83"/>
    </row>
    <row r="4" spans="2:12" ht="17.25">
      <c r="B4" s="83"/>
      <c r="C4" s="83"/>
      <c r="D4" s="83"/>
      <c r="E4" s="83"/>
      <c r="F4" s="83"/>
      <c r="G4" s="83"/>
      <c r="H4" s="83"/>
      <c r="I4" s="83"/>
      <c r="J4" s="83"/>
      <c r="K4" s="83"/>
      <c r="L4" s="83"/>
    </row>
    <row r="5" spans="2:12" ht="17.25">
      <c r="B5" s="83"/>
      <c r="C5" s="83"/>
      <c r="D5" s="83"/>
      <c r="E5" s="83"/>
      <c r="F5" s="83"/>
      <c r="G5" s="83"/>
      <c r="H5" s="83"/>
      <c r="I5" s="83"/>
      <c r="J5" s="83"/>
      <c r="K5" s="83"/>
      <c r="L5" s="83"/>
    </row>
    <row r="6" spans="2:12" ht="17.25">
      <c r="B6" s="83"/>
      <c r="C6" s="83"/>
      <c r="D6" s="83"/>
      <c r="E6" s="83"/>
      <c r="F6" s="83"/>
      <c r="G6" s="83"/>
      <c r="H6" s="83"/>
      <c r="I6" s="83"/>
      <c r="J6" s="83"/>
      <c r="K6" s="83"/>
      <c r="L6" s="83"/>
    </row>
    <row r="7" spans="2:12" ht="17.25">
      <c r="B7" s="83"/>
      <c r="C7" s="83"/>
      <c r="D7" s="83"/>
      <c r="E7" s="83"/>
      <c r="F7" s="83"/>
      <c r="G7" s="83"/>
      <c r="H7" s="83"/>
      <c r="I7" s="83"/>
      <c r="J7" s="83"/>
      <c r="K7" s="83"/>
      <c r="L7" s="83"/>
    </row>
    <row r="8" spans="2:12" ht="17.25">
      <c r="B8" s="83"/>
      <c r="C8" s="83"/>
      <c r="D8" s="83"/>
      <c r="E8" s="83"/>
      <c r="F8" s="83"/>
      <c r="G8" s="83"/>
      <c r="H8" s="83"/>
      <c r="I8" s="83"/>
      <c r="J8" s="83"/>
      <c r="K8" s="83"/>
      <c r="L8" s="83"/>
    </row>
    <row r="9" spans="2:12" ht="15.75">
      <c r="B9" s="23" t="s">
        <v>3099</v>
      </c>
    </row>
    <row r="10" spans="2:12">
      <c r="G10" t="s">
        <v>2301</v>
      </c>
    </row>
    <row r="11" spans="2:12" ht="15.75">
      <c r="B11" s="550" t="s">
        <v>2240</v>
      </c>
      <c r="C11" s="550"/>
      <c r="D11" s="548">
        <f>VLOOKUP(ENTRADA!D14,B_DADOS!A3:AB499,9,FALSE)</f>
        <v>6916.8423807130703</v>
      </c>
      <c r="E11" s="548"/>
      <c r="F11" s="548"/>
      <c r="G11" s="548"/>
      <c r="H11" s="548"/>
      <c r="I11" s="548"/>
      <c r="J11" s="548"/>
      <c r="K11" s="548"/>
    </row>
    <row r="12" spans="2:12" ht="15.75">
      <c r="B12" s="548" t="s">
        <v>2242</v>
      </c>
      <c r="C12" s="548"/>
      <c r="D12" s="548"/>
      <c r="E12" s="548"/>
      <c r="F12" s="548"/>
      <c r="G12" s="548"/>
      <c r="H12" s="548"/>
      <c r="I12" s="548"/>
      <c r="J12" s="548"/>
      <c r="K12" s="548"/>
    </row>
    <row r="13" spans="2:12" ht="15.75">
      <c r="B13" s="548" t="s">
        <v>2243</v>
      </c>
      <c r="C13" s="548"/>
      <c r="D13" s="548"/>
      <c r="E13" s="548"/>
      <c r="F13" s="548"/>
      <c r="G13" s="548"/>
      <c r="H13" s="548"/>
      <c r="I13" s="548"/>
      <c r="J13" s="548"/>
      <c r="K13" s="548"/>
    </row>
    <row r="14" spans="2:12" ht="15.75">
      <c r="B14" s="548" t="s">
        <v>2241</v>
      </c>
      <c r="C14" s="548"/>
      <c r="D14" s="548"/>
      <c r="E14" s="548"/>
      <c r="F14" s="548"/>
      <c r="G14" s="548"/>
      <c r="H14" s="548"/>
      <c r="I14" s="548"/>
      <c r="J14" s="548"/>
      <c r="K14" s="548"/>
    </row>
    <row r="15" spans="2:12" ht="15.75">
      <c r="B15" s="21"/>
    </row>
    <row r="17" spans="2:12" ht="15.75">
      <c r="B17" s="23" t="s">
        <v>3100</v>
      </c>
    </row>
    <row r="19" spans="2:12">
      <c r="B19" s="527" t="s">
        <v>2273</v>
      </c>
      <c r="C19" s="527"/>
      <c r="D19" s="527" t="str">
        <f>VLOOKUP(ENTRADA!D14,B_DADOS!A3:AB499,10,FALSE)</f>
        <v>MARCUS VINÍCIUS GODOY DE AGUIAR</v>
      </c>
      <c r="E19" s="527"/>
      <c r="F19" s="527"/>
      <c r="G19" s="527"/>
      <c r="H19" s="527"/>
      <c r="I19" s="527"/>
      <c r="J19" s="527"/>
      <c r="K19" s="527"/>
    </row>
    <row r="20" spans="2:12">
      <c r="B20" s="527" t="s">
        <v>2247</v>
      </c>
      <c r="C20" s="527"/>
      <c r="D20" s="527"/>
      <c r="E20" s="527"/>
      <c r="F20" s="527"/>
      <c r="G20" s="527"/>
      <c r="H20" s="527"/>
      <c r="I20" s="527"/>
      <c r="J20" s="527"/>
      <c r="K20" s="527"/>
    </row>
    <row r="21" spans="2:12">
      <c r="B21" s="527" t="s">
        <v>2259</v>
      </c>
      <c r="C21" s="527"/>
      <c r="D21" s="527"/>
      <c r="E21" s="527"/>
      <c r="F21" s="527"/>
      <c r="G21" s="527"/>
      <c r="H21" s="527"/>
      <c r="I21" s="527"/>
      <c r="J21" s="527"/>
      <c r="K21" s="527"/>
      <c r="L21" s="527"/>
    </row>
    <row r="22" spans="2:12">
      <c r="B22" s="527" t="s">
        <v>2244</v>
      </c>
      <c r="C22" s="527"/>
      <c r="D22" s="527"/>
      <c r="E22" s="527"/>
      <c r="F22" s="527" t="str">
        <f>VLOOKUP(ENTRADA!D14,B_DADOS!A3:AB499,13,FALSE)</f>
        <v>Rua 510, 76</v>
      </c>
      <c r="G22" s="527"/>
      <c r="H22" s="527"/>
      <c r="I22" s="527"/>
      <c r="J22" s="527"/>
      <c r="K22" s="527"/>
      <c r="L22" s="527"/>
    </row>
    <row r="23" spans="2:12" ht="15.75">
      <c r="B23" s="27" t="s">
        <v>2272</v>
      </c>
      <c r="C23" s="551">
        <f>VLOOKUP(ENTRADA!D14,B_DADOS!A3:AB499,12,FALSE)</f>
        <v>32461660</v>
      </c>
      <c r="D23" s="551"/>
      <c r="E23" s="551"/>
      <c r="F23" s="551"/>
      <c r="G23" s="551"/>
      <c r="H23" s="551"/>
      <c r="I23" s="551"/>
      <c r="J23" s="551" t="s">
        <v>2271</v>
      </c>
      <c r="K23" s="551"/>
      <c r="L23" s="551"/>
    </row>
    <row r="24" spans="2:12">
      <c r="B24" s="527" t="s">
        <v>2245</v>
      </c>
      <c r="C24" s="527"/>
      <c r="D24" s="527"/>
      <c r="E24" s="527"/>
      <c r="F24" s="527"/>
      <c r="G24" s="527"/>
      <c r="H24" s="527"/>
      <c r="I24" s="527"/>
      <c r="J24" s="527"/>
      <c r="K24" s="527"/>
      <c r="L24" s="527"/>
    </row>
    <row r="25" spans="2:12">
      <c r="B25" s="527" t="s">
        <v>2246</v>
      </c>
      <c r="C25" s="527"/>
      <c r="D25" s="527"/>
      <c r="E25" s="527"/>
      <c r="F25" s="527"/>
      <c r="G25" s="527"/>
      <c r="H25" s="527"/>
      <c r="I25" s="527"/>
      <c r="J25" s="527"/>
      <c r="K25" s="527"/>
      <c r="L25" s="527"/>
    </row>
    <row r="26" spans="2:12">
      <c r="B26" s="25"/>
      <c r="C26" s="25"/>
      <c r="D26" s="25"/>
      <c r="E26" s="25"/>
      <c r="F26" s="25"/>
      <c r="G26" s="25"/>
      <c r="H26" s="25"/>
      <c r="I26" s="25"/>
      <c r="J26" s="25"/>
      <c r="K26" s="25"/>
    </row>
    <row r="28" spans="2:12" ht="15.75">
      <c r="B28" s="23" t="s">
        <v>3101</v>
      </c>
    </row>
    <row r="30" spans="2:12">
      <c r="B30" s="527" t="s">
        <v>2248</v>
      </c>
      <c r="C30" s="527"/>
      <c r="D30" s="527"/>
      <c r="E30" s="527"/>
      <c r="F30" s="527"/>
      <c r="G30" s="527"/>
      <c r="H30" s="527"/>
      <c r="I30" s="527"/>
      <c r="J30" s="527"/>
      <c r="K30" s="527"/>
      <c r="L30" s="527"/>
    </row>
    <row r="31" spans="2:12">
      <c r="B31" s="527" t="s">
        <v>2249</v>
      </c>
      <c r="C31" s="527"/>
      <c r="D31" s="527"/>
      <c r="E31" s="527"/>
      <c r="F31" s="527"/>
      <c r="G31" s="527"/>
      <c r="H31" s="527"/>
      <c r="I31" s="527"/>
      <c r="J31" s="527"/>
      <c r="K31" s="527"/>
      <c r="L31" s="527"/>
    </row>
    <row r="32" spans="2:12">
      <c r="B32" s="527" t="s">
        <v>2257</v>
      </c>
      <c r="C32" s="527"/>
      <c r="D32" s="527"/>
      <c r="E32" s="527"/>
      <c r="F32" s="527"/>
      <c r="G32" s="527"/>
      <c r="H32" s="527"/>
      <c r="I32" s="527"/>
      <c r="J32" s="527"/>
      <c r="K32" s="527"/>
      <c r="L32" s="527"/>
    </row>
    <row r="33" spans="2:12">
      <c r="B33" s="527" t="s">
        <v>2250</v>
      </c>
      <c r="C33" s="527"/>
      <c r="D33" s="527"/>
      <c r="E33" s="527"/>
      <c r="F33" s="527"/>
      <c r="G33" s="527"/>
      <c r="H33" s="527"/>
      <c r="I33" s="527"/>
      <c r="J33" s="527"/>
      <c r="K33" s="527"/>
      <c r="L33" s="527"/>
    </row>
    <row r="34" spans="2:12">
      <c r="B34" s="527" t="s">
        <v>2251</v>
      </c>
      <c r="C34" s="527"/>
      <c r="D34" s="527"/>
      <c r="E34" s="527"/>
      <c r="F34" s="527"/>
      <c r="G34" s="527"/>
      <c r="H34" s="527"/>
      <c r="I34" s="527"/>
      <c r="J34" s="527"/>
      <c r="K34" s="527"/>
      <c r="L34" s="527"/>
    </row>
    <row r="35" spans="2:12">
      <c r="B35" s="527" t="s">
        <v>2258</v>
      </c>
      <c r="C35" s="527"/>
      <c r="D35" s="527"/>
      <c r="E35" s="527"/>
      <c r="F35" s="527"/>
      <c r="G35" s="527"/>
      <c r="H35" s="527"/>
      <c r="I35" s="527"/>
      <c r="J35" s="527"/>
      <c r="K35" s="527"/>
      <c r="L35" s="527"/>
    </row>
    <row r="36" spans="2:12">
      <c r="B36" s="527" t="s">
        <v>2252</v>
      </c>
      <c r="C36" s="527"/>
      <c r="D36" s="527"/>
      <c r="E36" s="527"/>
      <c r="F36" s="527"/>
      <c r="G36" s="527"/>
      <c r="H36" s="527"/>
      <c r="I36" s="527"/>
      <c r="J36" s="527"/>
      <c r="K36" s="527"/>
      <c r="L36" s="527"/>
    </row>
    <row r="37" spans="2:12">
      <c r="B37" s="527" t="s">
        <v>2269</v>
      </c>
      <c r="C37" s="527"/>
      <c r="D37" s="527"/>
      <c r="E37" s="527"/>
      <c r="F37" s="527"/>
      <c r="G37" s="527"/>
      <c r="H37" s="527"/>
      <c r="I37" s="527"/>
      <c r="J37" s="527"/>
      <c r="K37" s="527"/>
      <c r="L37" s="527"/>
    </row>
    <row r="38" spans="2:12">
      <c r="B38" s="527" t="s">
        <v>2253</v>
      </c>
      <c r="C38" s="527"/>
      <c r="D38" s="527"/>
      <c r="E38" s="527"/>
      <c r="F38" s="527"/>
      <c r="G38" s="527"/>
      <c r="H38" s="527"/>
      <c r="I38" s="527"/>
      <c r="J38" s="527"/>
      <c r="K38" s="527"/>
      <c r="L38" s="527"/>
    </row>
    <row r="39" spans="2:12">
      <c r="B39" s="527" t="s">
        <v>2254</v>
      </c>
      <c r="C39" s="527"/>
      <c r="D39" s="527"/>
      <c r="E39" s="527"/>
      <c r="F39" s="527"/>
      <c r="G39" s="527"/>
      <c r="H39" s="527"/>
      <c r="I39" s="527"/>
      <c r="J39" s="527"/>
      <c r="K39" s="527"/>
      <c r="L39" s="527"/>
    </row>
    <row r="40" spans="2:12">
      <c r="B40" s="24"/>
    </row>
    <row r="42" spans="2:12" ht="15.75">
      <c r="B42" s="548" t="s">
        <v>3102</v>
      </c>
      <c r="C42" s="548"/>
      <c r="D42" s="548"/>
      <c r="E42" s="548"/>
      <c r="F42" s="548"/>
      <c r="G42" s="548"/>
      <c r="H42" s="548"/>
      <c r="I42" s="548"/>
      <c r="J42" s="548"/>
      <c r="K42" s="548"/>
    </row>
    <row r="44" spans="2:12">
      <c r="B44" s="527" t="s">
        <v>2255</v>
      </c>
      <c r="C44" s="527"/>
      <c r="D44" s="527"/>
      <c r="E44" s="527"/>
      <c r="F44" s="527"/>
      <c r="G44" s="527"/>
      <c r="H44" s="527"/>
      <c r="I44" s="527"/>
      <c r="J44" s="527"/>
      <c r="K44" s="527"/>
      <c r="L44" s="527"/>
    </row>
    <row r="45" spans="2:12">
      <c r="B45" s="527" t="s">
        <v>2256</v>
      </c>
      <c r="C45" s="527"/>
      <c r="D45" s="527"/>
      <c r="E45" s="527"/>
      <c r="F45" s="527"/>
      <c r="G45" s="527"/>
      <c r="H45" s="527"/>
      <c r="I45" s="527"/>
      <c r="J45" s="527"/>
      <c r="K45" s="527"/>
      <c r="L45" s="527"/>
    </row>
    <row r="46" spans="2:12">
      <c r="B46" s="527" t="s">
        <v>2260</v>
      </c>
      <c r="C46" s="527"/>
      <c r="D46" s="527"/>
      <c r="E46" s="527"/>
      <c r="F46" s="527"/>
      <c r="G46" s="527"/>
      <c r="H46" s="527"/>
      <c r="I46" s="527"/>
      <c r="J46" s="527"/>
      <c r="K46" s="527"/>
      <c r="L46" s="527"/>
    </row>
    <row r="47" spans="2:12">
      <c r="B47" s="527" t="s">
        <v>2261</v>
      </c>
      <c r="C47" s="527"/>
      <c r="D47" s="527"/>
      <c r="E47" s="527"/>
      <c r="F47" s="527"/>
      <c r="G47" s="527"/>
      <c r="H47" s="527"/>
      <c r="I47" s="527"/>
      <c r="J47" s="527"/>
      <c r="K47" s="527"/>
      <c r="L47" s="527"/>
    </row>
    <row r="48" spans="2:12">
      <c r="B48" s="527" t="s">
        <v>2262</v>
      </c>
      <c r="C48" s="527"/>
      <c r="D48" s="527"/>
      <c r="E48" s="527"/>
      <c r="F48" s="527"/>
      <c r="G48" s="527"/>
      <c r="H48" s="527"/>
      <c r="I48" s="527"/>
      <c r="J48" s="527"/>
      <c r="K48" s="527"/>
      <c r="L48" s="527"/>
    </row>
    <row r="49" spans="2:12">
      <c r="B49" s="537"/>
      <c r="C49" s="537"/>
      <c r="D49" s="537"/>
      <c r="E49" s="537"/>
      <c r="F49" s="537"/>
      <c r="G49" s="537"/>
      <c r="H49" s="537"/>
      <c r="I49" s="537"/>
      <c r="J49" s="537"/>
      <c r="K49" s="537"/>
    </row>
    <row r="51" spans="2:12" ht="15.75">
      <c r="B51" s="23" t="s">
        <v>3103</v>
      </c>
    </row>
    <row r="53" spans="2:12">
      <c r="B53" s="24" t="s">
        <v>1682</v>
      </c>
      <c r="C53" s="24"/>
      <c r="D53" s="24"/>
      <c r="E53" s="24"/>
      <c r="F53" s="24"/>
      <c r="G53" s="24"/>
      <c r="H53" s="24"/>
      <c r="I53" s="24"/>
      <c r="J53" s="24"/>
      <c r="K53" s="24"/>
    </row>
    <row r="54" spans="2:12">
      <c r="B54" s="527" t="s">
        <v>2263</v>
      </c>
      <c r="C54" s="527"/>
      <c r="D54" s="527"/>
      <c r="E54" s="527"/>
      <c r="F54" s="527"/>
      <c r="G54" s="527"/>
      <c r="H54" s="527"/>
      <c r="I54" s="527"/>
      <c r="J54" s="527"/>
      <c r="K54" s="527"/>
      <c r="L54" s="527"/>
    </row>
    <row r="55" spans="2:12">
      <c r="B55" s="527" t="s">
        <v>2264</v>
      </c>
      <c r="C55" s="527"/>
      <c r="D55" s="527"/>
      <c r="E55" s="527"/>
      <c r="F55" s="527"/>
      <c r="G55" s="527"/>
      <c r="H55" s="527"/>
      <c r="I55" s="527"/>
      <c r="J55" s="527"/>
      <c r="K55" s="527"/>
      <c r="L55" s="527"/>
    </row>
    <row r="56" spans="2:12">
      <c r="B56" s="527" t="s">
        <v>2270</v>
      </c>
      <c r="C56" s="527"/>
      <c r="D56" s="527"/>
      <c r="E56" s="527"/>
      <c r="F56" s="527"/>
      <c r="G56" s="527"/>
      <c r="H56" s="527"/>
      <c r="I56" s="527"/>
      <c r="J56" s="527"/>
      <c r="K56" s="527"/>
      <c r="L56" s="527"/>
    </row>
    <row r="57" spans="2:12">
      <c r="B57" s="527" t="s">
        <v>2265</v>
      </c>
      <c r="C57" s="527"/>
      <c r="D57" s="527"/>
      <c r="E57" s="527"/>
      <c r="F57" s="527"/>
      <c r="G57" s="527"/>
      <c r="H57" s="527"/>
      <c r="I57" s="527"/>
      <c r="J57" s="527"/>
      <c r="K57" s="527"/>
      <c r="L57" s="527"/>
    </row>
    <row r="58" spans="2:12">
      <c r="B58" s="527" t="s">
        <v>2266</v>
      </c>
      <c r="C58" s="527"/>
      <c r="D58" s="527"/>
      <c r="E58" s="527"/>
      <c r="F58" s="527"/>
      <c r="G58" s="527"/>
      <c r="H58" s="527"/>
      <c r="I58" s="527"/>
      <c r="J58" s="527"/>
      <c r="K58" s="527"/>
      <c r="L58" s="527"/>
    </row>
    <row r="59" spans="2:12">
      <c r="B59" s="527" t="s">
        <v>2267</v>
      </c>
      <c r="C59" s="527"/>
      <c r="D59" s="527"/>
      <c r="E59" s="527"/>
      <c r="F59" s="527"/>
      <c r="G59" s="527"/>
      <c r="H59" s="527"/>
      <c r="I59" s="527"/>
      <c r="J59" s="527"/>
      <c r="K59" s="527"/>
      <c r="L59" s="527"/>
    </row>
    <row r="60" spans="2:12">
      <c r="B60" s="527" t="s">
        <v>2268</v>
      </c>
      <c r="C60" s="527"/>
      <c r="D60" s="527"/>
      <c r="E60" s="527"/>
      <c r="F60" s="527"/>
      <c r="G60" s="527"/>
      <c r="H60" s="527"/>
      <c r="I60" s="527"/>
      <c r="J60" s="527"/>
      <c r="K60" s="527"/>
      <c r="L60" s="527"/>
    </row>
    <row r="61" spans="2:12">
      <c r="B61" s="22"/>
    </row>
    <row r="63" spans="2:12" ht="15.75" thickBot="1"/>
    <row r="64" spans="2:12" ht="19.5" thickBot="1">
      <c r="B64" s="528" t="s">
        <v>1683</v>
      </c>
      <c r="C64" s="529"/>
      <c r="D64" s="529"/>
      <c r="E64" s="529"/>
      <c r="F64" s="529"/>
      <c r="G64" s="529"/>
      <c r="H64" s="529"/>
      <c r="I64" s="529"/>
      <c r="J64" s="529"/>
      <c r="K64" s="529"/>
      <c r="L64" s="530"/>
    </row>
    <row r="65" spans="2:12" ht="16.5" thickBot="1">
      <c r="B65" s="534" t="s">
        <v>1684</v>
      </c>
      <c r="C65" s="535"/>
      <c r="D65" s="535"/>
      <c r="E65" s="535"/>
      <c r="F65" s="536"/>
      <c r="G65" s="534" t="s">
        <v>1685</v>
      </c>
      <c r="H65" s="535"/>
      <c r="I65" s="536"/>
      <c r="J65" s="534" t="s">
        <v>1686</v>
      </c>
      <c r="K65" s="535"/>
      <c r="L65" s="536"/>
    </row>
    <row r="66" spans="2:12" ht="15.75" thickBot="1">
      <c r="B66" s="545"/>
      <c r="C66" s="546"/>
      <c r="D66" s="546"/>
      <c r="E66" s="546"/>
      <c r="F66" s="547"/>
      <c r="G66" s="538"/>
      <c r="H66" s="539"/>
      <c r="I66" s="540"/>
      <c r="J66" s="542"/>
      <c r="K66" s="543"/>
      <c r="L66" s="544"/>
    </row>
    <row r="67" spans="2:12" ht="15.75" thickBot="1">
      <c r="B67" s="545"/>
      <c r="C67" s="546"/>
      <c r="D67" s="546"/>
      <c r="E67" s="546"/>
      <c r="F67" s="547"/>
      <c r="G67" s="538"/>
      <c r="H67" s="539"/>
      <c r="I67" s="540"/>
      <c r="J67" s="542"/>
      <c r="K67" s="543"/>
      <c r="L67" s="544"/>
    </row>
    <row r="68" spans="2:12" ht="15.75" thickBot="1">
      <c r="B68" s="545"/>
      <c r="C68" s="546"/>
      <c r="D68" s="546"/>
      <c r="E68" s="546"/>
      <c r="F68" s="547"/>
      <c r="G68" s="538"/>
      <c r="H68" s="539"/>
      <c r="I68" s="540"/>
      <c r="J68" s="542"/>
      <c r="K68" s="543"/>
      <c r="L68" s="544"/>
    </row>
    <row r="69" spans="2:12" ht="15.75" thickBot="1">
      <c r="B69" s="545"/>
      <c r="C69" s="546"/>
      <c r="D69" s="546"/>
      <c r="E69" s="546"/>
      <c r="F69" s="547"/>
      <c r="G69" s="538"/>
      <c r="H69" s="539"/>
      <c r="I69" s="540"/>
      <c r="J69" s="542"/>
      <c r="K69" s="543"/>
      <c r="L69" s="544"/>
    </row>
    <row r="70" spans="2:12" ht="19.5" thickBot="1">
      <c r="B70" s="528" t="s">
        <v>1687</v>
      </c>
      <c r="C70" s="529"/>
      <c r="D70" s="529"/>
      <c r="E70" s="529"/>
      <c r="F70" s="529"/>
      <c r="G70" s="529"/>
      <c r="H70" s="529"/>
      <c r="I70" s="529"/>
      <c r="J70" s="529"/>
      <c r="K70" s="529"/>
      <c r="L70" s="530"/>
    </row>
    <row r="71" spans="2:12" ht="16.5" thickBot="1">
      <c r="B71" s="531" t="s">
        <v>1684</v>
      </c>
      <c r="C71" s="532"/>
      <c r="D71" s="532"/>
      <c r="E71" s="532"/>
      <c r="F71" s="533"/>
      <c r="G71" s="534" t="s">
        <v>1685</v>
      </c>
      <c r="H71" s="535"/>
      <c r="I71" s="536"/>
      <c r="J71" s="534" t="s">
        <v>1686</v>
      </c>
      <c r="K71" s="535"/>
      <c r="L71" s="536"/>
    </row>
    <row r="72" spans="2:12" ht="15.75" thickBot="1">
      <c r="B72" s="545"/>
      <c r="C72" s="546"/>
      <c r="D72" s="546"/>
      <c r="E72" s="546"/>
      <c r="F72" s="547"/>
      <c r="G72" s="538"/>
      <c r="H72" s="539"/>
      <c r="I72" s="540"/>
      <c r="J72" s="542"/>
      <c r="K72" s="543"/>
      <c r="L72" s="544"/>
    </row>
    <row r="73" spans="2:12" ht="15.75" thickBot="1">
      <c r="B73" s="545"/>
      <c r="C73" s="546"/>
      <c r="D73" s="546"/>
      <c r="E73" s="546"/>
      <c r="F73" s="547"/>
      <c r="G73" s="538"/>
      <c r="H73" s="539"/>
      <c r="I73" s="540"/>
      <c r="J73" s="542"/>
      <c r="K73" s="543"/>
      <c r="L73" s="544"/>
    </row>
    <row r="74" spans="2:12" ht="15.75" thickBot="1">
      <c r="B74" s="545"/>
      <c r="C74" s="546"/>
      <c r="D74" s="546"/>
      <c r="E74" s="546"/>
      <c r="F74" s="547"/>
      <c r="G74" s="538"/>
      <c r="H74" s="539"/>
      <c r="I74" s="540"/>
      <c r="J74" s="542"/>
      <c r="K74" s="543"/>
      <c r="L74" s="544"/>
    </row>
    <row r="75" spans="2:12" ht="15.75" thickBot="1">
      <c r="B75" s="545"/>
      <c r="C75" s="546"/>
      <c r="D75" s="546"/>
      <c r="E75" s="546"/>
      <c r="F75" s="547"/>
      <c r="G75" s="545"/>
      <c r="H75" s="546"/>
      <c r="I75" s="547"/>
      <c r="J75" s="555"/>
      <c r="K75" s="556"/>
      <c r="L75" s="557"/>
    </row>
    <row r="77" spans="2:12">
      <c r="B77" s="369" t="s">
        <v>1688</v>
      </c>
      <c r="C77" s="369"/>
      <c r="D77" s="369"/>
      <c r="E77" s="369"/>
      <c r="F77" s="369"/>
      <c r="G77" s="369"/>
      <c r="H77" s="369"/>
      <c r="I77" s="369"/>
      <c r="J77" s="369"/>
      <c r="K77" s="369"/>
      <c r="L77" s="369"/>
    </row>
    <row r="78" spans="2:12" ht="15.75" thickBot="1"/>
    <row r="79" spans="2:12" ht="15.75" thickBot="1">
      <c r="B79" s="552" t="s">
        <v>1689</v>
      </c>
      <c r="C79" s="553"/>
      <c r="D79" s="553"/>
      <c r="E79" s="553"/>
      <c r="F79" s="553"/>
      <c r="G79" s="554"/>
      <c r="H79" s="552" t="s">
        <v>1690</v>
      </c>
      <c r="I79" s="553"/>
      <c r="J79" s="553"/>
      <c r="K79" s="553"/>
      <c r="L79" s="554"/>
    </row>
    <row r="80" spans="2:12" ht="15.75" thickBot="1">
      <c r="B80" s="538"/>
      <c r="C80" s="539"/>
      <c r="D80" s="539"/>
      <c r="E80" s="539"/>
      <c r="F80" s="539"/>
      <c r="G80" s="540"/>
      <c r="H80" s="538"/>
      <c r="I80" s="539"/>
      <c r="J80" s="539"/>
      <c r="K80" s="539"/>
      <c r="L80" s="540"/>
    </row>
    <row r="81" spans="2:12" ht="15.75" thickBot="1">
      <c r="B81" s="538"/>
      <c r="C81" s="539"/>
      <c r="D81" s="539"/>
      <c r="E81" s="539"/>
      <c r="F81" s="539"/>
      <c r="G81" s="540"/>
      <c r="H81" s="538"/>
      <c r="I81" s="539"/>
      <c r="J81" s="539"/>
      <c r="K81" s="539"/>
      <c r="L81" s="540"/>
    </row>
    <row r="82" spans="2:12" ht="15.75" thickBot="1">
      <c r="B82" s="545"/>
      <c r="C82" s="546"/>
      <c r="D82" s="546"/>
      <c r="E82" s="546"/>
      <c r="F82" s="546"/>
      <c r="G82" s="547"/>
      <c r="H82" s="545"/>
      <c r="I82" s="546"/>
      <c r="J82" s="546"/>
      <c r="K82" s="546"/>
      <c r="L82" s="547"/>
    </row>
    <row r="83" spans="2:12">
      <c r="H83" s="539"/>
      <c r="I83" s="539"/>
      <c r="J83" s="539"/>
      <c r="K83" s="539"/>
      <c r="L83" s="539"/>
    </row>
    <row r="84" spans="2:12">
      <c r="B84" s="369" t="s">
        <v>1691</v>
      </c>
      <c r="C84" s="369"/>
      <c r="D84" s="369"/>
      <c r="E84" s="369"/>
      <c r="F84" s="369"/>
      <c r="G84" s="369"/>
      <c r="H84" s="369"/>
      <c r="I84" s="369"/>
      <c r="J84" s="369"/>
      <c r="K84" s="369"/>
      <c r="L84" s="369"/>
    </row>
    <row r="86" spans="2:12">
      <c r="B86" s="411" t="s">
        <v>399</v>
      </c>
      <c r="C86" s="411"/>
      <c r="D86" s="411"/>
      <c r="E86" s="411"/>
      <c r="F86" s="411"/>
      <c r="G86" s="411"/>
      <c r="H86" s="411"/>
      <c r="I86" s="411"/>
      <c r="J86" s="411"/>
      <c r="K86" s="411"/>
      <c r="L86" s="411"/>
    </row>
    <row r="104" spans="2:12" ht="15.75">
      <c r="B104" s="560" t="s">
        <v>400</v>
      </c>
      <c r="C104" s="560"/>
      <c r="D104" s="560"/>
      <c r="E104" s="560"/>
      <c r="F104" s="560"/>
      <c r="G104" s="560"/>
      <c r="H104" s="560"/>
      <c r="I104" s="560"/>
      <c r="J104" s="560"/>
      <c r="K104" s="560"/>
      <c r="L104" s="560"/>
    </row>
    <row r="106" spans="2:12" ht="47.25" customHeight="1">
      <c r="B106" s="564" t="s">
        <v>401</v>
      </c>
      <c r="C106" s="564"/>
      <c r="D106" s="564"/>
      <c r="E106" s="564"/>
      <c r="F106" s="564"/>
      <c r="G106" s="564"/>
      <c r="H106" s="564"/>
      <c r="I106" s="564"/>
      <c r="J106" s="564"/>
      <c r="K106" s="564"/>
      <c r="L106" s="564"/>
    </row>
    <row r="107" spans="2:12" ht="42.75" customHeight="1">
      <c r="B107" s="558" t="s">
        <v>402</v>
      </c>
      <c r="C107" s="558"/>
      <c r="D107" s="558"/>
      <c r="E107" s="558"/>
      <c r="F107" s="558"/>
      <c r="G107" s="558"/>
      <c r="H107" s="558"/>
      <c r="I107" s="558"/>
      <c r="J107" s="558"/>
      <c r="K107" s="558"/>
      <c r="L107" s="558"/>
    </row>
    <row r="110" spans="2:12" ht="45.75" customHeight="1">
      <c r="B110" s="558" t="s">
        <v>403</v>
      </c>
      <c r="C110" s="558"/>
      <c r="D110" s="558"/>
      <c r="E110" s="558"/>
      <c r="F110" s="558"/>
      <c r="G110" s="558"/>
      <c r="H110" s="558"/>
      <c r="I110" s="558"/>
      <c r="J110" s="558"/>
      <c r="K110" s="558"/>
      <c r="L110" s="558"/>
    </row>
    <row r="111" spans="2:12" ht="15.75">
      <c r="B111" s="86"/>
    </row>
    <row r="112" spans="2:12" ht="15.75">
      <c r="B112" s="87"/>
    </row>
    <row r="113" spans="2:12" ht="32.25" customHeight="1">
      <c r="B113" s="559" t="s">
        <v>404</v>
      </c>
      <c r="C113" s="559"/>
      <c r="D113" s="559"/>
      <c r="E113" s="559"/>
      <c r="F113" s="559"/>
      <c r="G113" s="559"/>
      <c r="H113" s="559"/>
      <c r="I113" s="559"/>
      <c r="J113" s="559"/>
      <c r="K113" s="559"/>
      <c r="L113" s="559"/>
    </row>
    <row r="114" spans="2:12" ht="15.75">
      <c r="B114" s="87"/>
    </row>
    <row r="115" spans="2:12" ht="15.75">
      <c r="B115" s="560" t="s">
        <v>1978</v>
      </c>
      <c r="C115" s="560"/>
      <c r="D115" s="560"/>
      <c r="E115" s="560"/>
      <c r="F115" s="560"/>
      <c r="G115" s="560"/>
      <c r="H115" s="560"/>
      <c r="I115" s="560"/>
      <c r="J115" s="560"/>
      <c r="K115" s="560"/>
      <c r="L115" s="560"/>
    </row>
    <row r="116" spans="2:12" ht="15.75">
      <c r="B116" s="87"/>
    </row>
    <row r="117" spans="2:12" ht="15.75">
      <c r="B117" s="86" t="s">
        <v>1979</v>
      </c>
    </row>
    <row r="119" spans="2:12" ht="32.25" customHeight="1">
      <c r="B119" s="563" t="s">
        <v>405</v>
      </c>
      <c r="C119" s="563"/>
      <c r="D119" s="563"/>
      <c r="E119" s="563"/>
      <c r="F119" s="563"/>
      <c r="G119" s="563"/>
      <c r="H119" s="563"/>
      <c r="I119" s="563"/>
      <c r="J119" s="563"/>
      <c r="K119" s="563"/>
      <c r="L119" s="563"/>
    </row>
    <row r="120" spans="2:12" ht="13.5" customHeight="1">
      <c r="B120" s="104"/>
      <c r="C120" s="104"/>
      <c r="D120" s="104"/>
      <c r="E120" s="104"/>
      <c r="F120" s="104"/>
      <c r="G120" s="104"/>
      <c r="H120" s="104"/>
      <c r="I120" s="104"/>
      <c r="J120" s="104"/>
      <c r="K120" s="104"/>
      <c r="L120" s="104"/>
    </row>
    <row r="121" spans="2:12" ht="15.75">
      <c r="B121" s="88" t="s">
        <v>406</v>
      </c>
    </row>
    <row r="122" spans="2:12" ht="15.75">
      <c r="B122" s="88" t="s">
        <v>407</v>
      </c>
    </row>
    <row r="123" spans="2:12" ht="15.75">
      <c r="B123" s="88" t="s">
        <v>408</v>
      </c>
    </row>
    <row r="126" spans="2:12" ht="15.75">
      <c r="B126" s="560" t="s">
        <v>1980</v>
      </c>
      <c r="C126" s="560"/>
      <c r="D126" s="560"/>
      <c r="E126" s="560"/>
      <c r="F126" s="560"/>
      <c r="G126" s="560"/>
      <c r="H126" s="560"/>
      <c r="I126" s="560"/>
      <c r="J126" s="560"/>
      <c r="K126" s="560"/>
      <c r="L126" s="560"/>
    </row>
    <row r="127" spans="2:12" ht="15.75">
      <c r="B127" s="89"/>
    </row>
    <row r="128" spans="2:12" ht="15.75">
      <c r="B128" s="560" t="s">
        <v>1981</v>
      </c>
      <c r="C128" s="560"/>
      <c r="D128" s="560"/>
      <c r="E128" s="560"/>
      <c r="F128" s="560"/>
      <c r="G128" s="560"/>
      <c r="H128" s="560"/>
      <c r="I128" s="560"/>
      <c r="J128" s="560"/>
      <c r="K128" s="560"/>
      <c r="L128" s="560"/>
    </row>
    <row r="129" spans="2:12" ht="15.75">
      <c r="B129" s="86"/>
      <c r="C129" s="86"/>
      <c r="D129" s="86"/>
      <c r="E129" s="86"/>
      <c r="F129" s="86"/>
      <c r="G129" s="86"/>
      <c r="H129" s="86"/>
      <c r="I129" s="86"/>
      <c r="J129" s="86"/>
      <c r="K129" s="86"/>
      <c r="L129" s="86"/>
    </row>
    <row r="130" spans="2:12" ht="32.25" customHeight="1">
      <c r="B130" s="563" t="s">
        <v>405</v>
      </c>
      <c r="C130" s="563"/>
      <c r="D130" s="563"/>
      <c r="E130" s="563"/>
      <c r="F130" s="563"/>
      <c r="G130" s="563"/>
      <c r="H130" s="563"/>
      <c r="I130" s="563"/>
      <c r="J130" s="563"/>
      <c r="K130" s="563"/>
      <c r="L130" s="563"/>
    </row>
    <row r="131" spans="2:12">
      <c r="B131" s="104"/>
      <c r="C131" s="104"/>
      <c r="D131" s="104"/>
      <c r="E131" s="104"/>
      <c r="F131" s="104"/>
      <c r="G131" s="104"/>
      <c r="H131" s="104"/>
      <c r="I131" s="104"/>
      <c r="J131" s="104"/>
      <c r="K131" s="104"/>
      <c r="L131" s="104"/>
    </row>
    <row r="132" spans="2:12" ht="30.75" customHeight="1">
      <c r="B132" s="561" t="s">
        <v>3217</v>
      </c>
      <c r="C132" s="561"/>
      <c r="D132" s="561"/>
      <c r="E132" s="561"/>
      <c r="F132" s="561"/>
      <c r="G132" s="561"/>
      <c r="H132" s="561"/>
      <c r="I132" s="561"/>
      <c r="J132" s="561"/>
      <c r="K132" s="561"/>
      <c r="L132" s="561"/>
    </row>
    <row r="133" spans="2:12">
      <c r="B133" s="90" t="s">
        <v>409</v>
      </c>
    </row>
    <row r="134" spans="2:12">
      <c r="B134" s="90" t="s">
        <v>410</v>
      </c>
    </row>
    <row r="135" spans="2:12" ht="15.75">
      <c r="B135" s="89"/>
    </row>
    <row r="136" spans="2:12" ht="15.75">
      <c r="B136" s="89"/>
    </row>
    <row r="137" spans="2:12" ht="15.75">
      <c r="B137" s="560" t="s">
        <v>1982</v>
      </c>
      <c r="C137" s="560"/>
      <c r="D137" s="560"/>
      <c r="E137" s="560"/>
      <c r="F137" s="560"/>
      <c r="G137" s="560"/>
      <c r="H137" s="560"/>
      <c r="I137" s="560"/>
      <c r="J137" s="560"/>
      <c r="K137" s="560"/>
      <c r="L137" s="560"/>
    </row>
    <row r="138" spans="2:12" ht="15.75">
      <c r="B138" s="86"/>
      <c r="C138" s="86"/>
      <c r="D138" s="86"/>
      <c r="E138" s="86"/>
      <c r="F138" s="86"/>
      <c r="G138" s="86"/>
      <c r="H138" s="86"/>
      <c r="I138" s="86"/>
      <c r="J138" s="86"/>
      <c r="K138" s="86"/>
      <c r="L138" s="86"/>
    </row>
    <row r="139" spans="2:12" ht="30" customHeight="1">
      <c r="B139" s="562" t="s">
        <v>405</v>
      </c>
      <c r="C139" s="562"/>
      <c r="D139" s="562"/>
      <c r="E139" s="562"/>
      <c r="F139" s="562"/>
      <c r="G139" s="562"/>
      <c r="H139" s="562"/>
      <c r="I139" s="562"/>
      <c r="J139" s="562"/>
      <c r="K139" s="562"/>
      <c r="L139" s="562"/>
    </row>
    <row r="140" spans="2:12" ht="15.75">
      <c r="B140" s="91"/>
    </row>
    <row r="141" spans="2:12" ht="35.25" customHeight="1">
      <c r="B141" s="566" t="s">
        <v>3218</v>
      </c>
      <c r="C141" s="566"/>
      <c r="D141" s="566"/>
      <c r="E141" s="566"/>
      <c r="F141" s="566"/>
      <c r="G141" s="566"/>
      <c r="H141" s="566"/>
      <c r="I141" s="566"/>
      <c r="J141" s="566"/>
      <c r="K141" s="566"/>
      <c r="L141" s="566"/>
    </row>
    <row r="142" spans="2:12">
      <c r="B142" s="565" t="s">
        <v>412</v>
      </c>
      <c r="C142" s="565"/>
      <c r="D142" s="565"/>
      <c r="E142" s="565"/>
      <c r="F142" s="565"/>
      <c r="G142" s="565"/>
      <c r="H142" s="565"/>
      <c r="I142" s="565"/>
      <c r="J142" s="565"/>
      <c r="K142" s="565"/>
      <c r="L142" s="565"/>
    </row>
    <row r="143" spans="2:12">
      <c r="B143" s="565" t="s">
        <v>413</v>
      </c>
      <c r="C143" s="565"/>
      <c r="D143" s="565"/>
      <c r="E143" s="565"/>
      <c r="F143" s="565"/>
      <c r="G143" s="565"/>
      <c r="H143" s="565"/>
      <c r="I143" s="565"/>
      <c r="J143" s="565"/>
      <c r="K143" s="565"/>
      <c r="L143" s="565"/>
    </row>
    <row r="144" spans="2:12" ht="15.75">
      <c r="B144" s="87"/>
    </row>
    <row r="145" spans="2:18" ht="15.75">
      <c r="B145" s="92"/>
    </row>
    <row r="146" spans="2:18" ht="41.25" customHeight="1">
      <c r="B146" s="572" t="s">
        <v>3221</v>
      </c>
      <c r="C146" s="573"/>
      <c r="D146" s="573"/>
      <c r="E146" s="573"/>
      <c r="F146" s="573"/>
      <c r="G146" s="573"/>
      <c r="H146" s="573"/>
      <c r="I146" s="573"/>
      <c r="J146" s="573"/>
      <c r="K146" s="573"/>
      <c r="L146" s="573"/>
      <c r="M146" s="96"/>
      <c r="N146" s="96"/>
      <c r="O146" s="96"/>
      <c r="P146" s="96"/>
      <c r="Q146" s="96"/>
      <c r="R146" s="96"/>
    </row>
    <row r="147" spans="2:18" ht="15.75">
      <c r="B147" s="91"/>
    </row>
    <row r="148" spans="2:18" ht="15.75">
      <c r="B148" s="558" t="s">
        <v>1983</v>
      </c>
      <c r="C148" s="558"/>
      <c r="D148" s="558"/>
      <c r="E148" s="558"/>
      <c r="F148" s="558"/>
      <c r="G148" s="558"/>
      <c r="H148" s="558"/>
      <c r="I148" s="558"/>
      <c r="J148" s="558"/>
      <c r="K148" s="558"/>
      <c r="L148" s="558"/>
    </row>
    <row r="149" spans="2:18" ht="15.75">
      <c r="B149" s="91"/>
    </row>
    <row r="150" spans="2:18" ht="16.5" thickBot="1">
      <c r="B150" s="574"/>
      <c r="C150" s="574"/>
      <c r="D150" s="574"/>
      <c r="E150" s="574"/>
      <c r="F150" s="574"/>
      <c r="G150" s="574"/>
    </row>
    <row r="151" spans="2:18" ht="18.75">
      <c r="B151" s="578" t="s">
        <v>415</v>
      </c>
      <c r="C151" s="579"/>
      <c r="D151" s="579"/>
      <c r="E151" s="570" t="s">
        <v>414</v>
      </c>
      <c r="F151" s="570"/>
      <c r="G151" s="570"/>
      <c r="H151" s="570"/>
      <c r="I151" s="570"/>
      <c r="J151" s="570"/>
      <c r="K151" s="570"/>
      <c r="L151" s="571"/>
    </row>
    <row r="152" spans="2:18" ht="18.75">
      <c r="B152" s="580"/>
      <c r="C152" s="581"/>
      <c r="D152" s="581"/>
      <c r="E152" s="575">
        <v>2014</v>
      </c>
      <c r="F152" s="575"/>
      <c r="G152" s="575">
        <v>2015</v>
      </c>
      <c r="H152" s="575"/>
      <c r="I152" s="575">
        <v>2016</v>
      </c>
      <c r="J152" s="575"/>
      <c r="K152" s="575">
        <v>2017</v>
      </c>
      <c r="L152" s="576"/>
    </row>
    <row r="153" spans="2:18" ht="15.75">
      <c r="B153" s="567"/>
      <c r="C153" s="568"/>
      <c r="D153" s="568"/>
      <c r="E153" s="569"/>
      <c r="F153" s="569"/>
      <c r="G153" s="569"/>
      <c r="H153" s="569"/>
      <c r="I153" s="569"/>
      <c r="J153" s="569"/>
      <c r="K153" s="569"/>
      <c r="L153" s="577"/>
    </row>
    <row r="154" spans="2:18" ht="15.75">
      <c r="B154" s="567"/>
      <c r="C154" s="568"/>
      <c r="D154" s="568"/>
      <c r="E154" s="569"/>
      <c r="F154" s="569"/>
      <c r="G154" s="569"/>
      <c r="H154" s="569"/>
      <c r="I154" s="569"/>
      <c r="J154" s="569"/>
      <c r="K154" s="569"/>
      <c r="L154" s="577"/>
    </row>
    <row r="155" spans="2:18" ht="15.75">
      <c r="B155" s="567"/>
      <c r="C155" s="568"/>
      <c r="D155" s="568"/>
      <c r="E155" s="569"/>
      <c r="F155" s="569"/>
      <c r="G155" s="569"/>
      <c r="H155" s="569"/>
      <c r="I155" s="569"/>
      <c r="J155" s="569"/>
      <c r="K155" s="569"/>
      <c r="L155" s="577"/>
    </row>
    <row r="156" spans="2:18" ht="16.5" thickBot="1">
      <c r="B156" s="592"/>
      <c r="C156" s="593"/>
      <c r="D156" s="593"/>
      <c r="E156" s="582"/>
      <c r="F156" s="582"/>
      <c r="G156" s="582"/>
      <c r="H156" s="582"/>
      <c r="I156" s="582"/>
      <c r="J156" s="582"/>
      <c r="K156" s="582"/>
      <c r="L156" s="594"/>
    </row>
    <row r="158" spans="2:18" ht="15.75">
      <c r="B158" s="86" t="s">
        <v>1984</v>
      </c>
    </row>
    <row r="159" spans="2:18" ht="34.5" customHeight="1">
      <c r="B159" s="563" t="s">
        <v>416</v>
      </c>
      <c r="C159" s="563"/>
      <c r="D159" s="563"/>
      <c r="E159" s="563"/>
      <c r="F159" s="563"/>
      <c r="G159" s="563"/>
      <c r="H159" s="563"/>
      <c r="I159" s="563"/>
      <c r="J159" s="563"/>
      <c r="K159" s="563"/>
      <c r="L159" s="563"/>
    </row>
    <row r="160" spans="2:18" ht="15.75">
      <c r="B160" s="91"/>
    </row>
    <row r="161" spans="2:15" ht="31.5" customHeight="1">
      <c r="B161" s="559" t="s">
        <v>1985</v>
      </c>
      <c r="C161" s="559"/>
      <c r="D161" s="559"/>
      <c r="E161" s="559"/>
      <c r="F161" s="559"/>
      <c r="G161" s="559"/>
      <c r="H161" s="559"/>
      <c r="I161" s="559"/>
      <c r="J161" s="559"/>
      <c r="K161" s="559"/>
      <c r="L161" s="559"/>
    </row>
    <row r="162" spans="2:15" ht="15.75">
      <c r="B162" s="89"/>
    </row>
    <row r="163" spans="2:15" ht="35.25" customHeight="1">
      <c r="B163" s="563" t="s">
        <v>417</v>
      </c>
      <c r="C163" s="563"/>
      <c r="D163" s="563"/>
      <c r="E163" s="563"/>
      <c r="F163" s="563"/>
      <c r="G163" s="563"/>
      <c r="H163" s="563"/>
      <c r="I163" s="563"/>
      <c r="J163" s="563"/>
      <c r="K163" s="563"/>
      <c r="L163" s="563"/>
    </row>
    <row r="164" spans="2:15" ht="15.75">
      <c r="B164" s="91"/>
    </row>
    <row r="165" spans="2:15" ht="15.75">
      <c r="B165" s="560" t="s">
        <v>1986</v>
      </c>
      <c r="C165" s="560"/>
      <c r="D165" s="560"/>
      <c r="E165" s="560"/>
      <c r="F165" s="560"/>
      <c r="G165" s="560"/>
      <c r="H165" s="560"/>
      <c r="I165" s="560"/>
      <c r="J165" s="560"/>
      <c r="K165" s="560"/>
      <c r="L165" s="560"/>
    </row>
    <row r="166" spans="2:15" ht="15.75" thickBot="1"/>
    <row r="167" spans="2:15" ht="33.75" customHeight="1">
      <c r="B167" s="583" t="s">
        <v>418</v>
      </c>
      <c r="C167" s="584"/>
      <c r="D167" s="584"/>
      <c r="E167" s="584" t="s">
        <v>419</v>
      </c>
      <c r="F167" s="584"/>
      <c r="G167" s="587" t="s">
        <v>420</v>
      </c>
      <c r="H167" s="587"/>
      <c r="I167" s="584" t="s">
        <v>421</v>
      </c>
      <c r="J167" s="584"/>
      <c r="K167" s="584"/>
      <c r="L167" s="588"/>
    </row>
    <row r="168" spans="2:15" ht="35.25" customHeight="1" thickBot="1">
      <c r="B168" s="585"/>
      <c r="C168" s="586"/>
      <c r="D168" s="586"/>
      <c r="E168" s="586" t="s">
        <v>423</v>
      </c>
      <c r="F168" s="586"/>
      <c r="G168" s="586" t="s">
        <v>424</v>
      </c>
      <c r="H168" s="586"/>
      <c r="I168" s="589" t="s">
        <v>422</v>
      </c>
      <c r="J168" s="590"/>
      <c r="K168" s="590"/>
      <c r="L168" s="591"/>
    </row>
    <row r="169" spans="2:15" ht="15.75">
      <c r="B169" s="598" t="s">
        <v>425</v>
      </c>
      <c r="C169" s="599"/>
      <c r="D169" s="599"/>
      <c r="E169" s="600"/>
      <c r="F169" s="600"/>
      <c r="G169" s="600"/>
      <c r="H169" s="600"/>
      <c r="I169" s="604"/>
      <c r="J169" s="605"/>
      <c r="K169" s="605"/>
      <c r="L169" s="606"/>
    </row>
    <row r="170" spans="2:15" ht="15.75">
      <c r="B170" s="596" t="s">
        <v>426</v>
      </c>
      <c r="C170" s="597"/>
      <c r="D170" s="597"/>
      <c r="E170" s="569"/>
      <c r="F170" s="569"/>
      <c r="G170" s="569"/>
      <c r="H170" s="569"/>
      <c r="I170" s="601"/>
      <c r="J170" s="602"/>
      <c r="K170" s="602"/>
      <c r="L170" s="603"/>
      <c r="O170" s="98"/>
    </row>
    <row r="171" spans="2:15" ht="15.75">
      <c r="B171" s="596" t="s">
        <v>427</v>
      </c>
      <c r="C171" s="597"/>
      <c r="D171" s="597"/>
      <c r="E171" s="569"/>
      <c r="F171" s="569"/>
      <c r="G171" s="569"/>
      <c r="H171" s="569"/>
      <c r="I171" s="601"/>
      <c r="J171" s="602"/>
      <c r="K171" s="602"/>
      <c r="L171" s="603"/>
    </row>
    <row r="172" spans="2:15" ht="15.75">
      <c r="B172" s="596" t="s">
        <v>428</v>
      </c>
      <c r="C172" s="597"/>
      <c r="D172" s="597"/>
      <c r="E172" s="569"/>
      <c r="F172" s="569"/>
      <c r="G172" s="569"/>
      <c r="H172" s="569"/>
      <c r="I172" s="601"/>
      <c r="J172" s="602"/>
      <c r="K172" s="602"/>
      <c r="L172" s="603"/>
    </row>
    <row r="173" spans="2:15" ht="15.75">
      <c r="B173" s="596" t="s">
        <v>429</v>
      </c>
      <c r="C173" s="597"/>
      <c r="D173" s="597"/>
      <c r="E173" s="569"/>
      <c r="F173" s="569"/>
      <c r="G173" s="569"/>
      <c r="H173" s="569"/>
      <c r="I173" s="601"/>
      <c r="J173" s="602"/>
      <c r="K173" s="602"/>
      <c r="L173" s="603"/>
    </row>
    <row r="174" spans="2:15" ht="16.5" thickBot="1">
      <c r="B174" s="615" t="s">
        <v>430</v>
      </c>
      <c r="C174" s="616"/>
      <c r="D174" s="616"/>
      <c r="E174" s="595"/>
      <c r="F174" s="595"/>
      <c r="G174" s="595"/>
      <c r="H174" s="595"/>
      <c r="I174" s="607"/>
      <c r="J174" s="608"/>
      <c r="K174" s="608"/>
      <c r="L174" s="609"/>
    </row>
    <row r="175" spans="2:15" ht="16.5" thickBot="1">
      <c r="B175" s="612" t="s">
        <v>44</v>
      </c>
      <c r="C175" s="613"/>
      <c r="D175" s="613"/>
      <c r="E175" s="614"/>
      <c r="F175" s="614"/>
      <c r="G175" s="614"/>
      <c r="H175" s="614"/>
      <c r="I175" s="541"/>
      <c r="J175" s="535"/>
      <c r="K175" s="535"/>
      <c r="L175" s="536"/>
    </row>
    <row r="178" spans="2:14" ht="15.75">
      <c r="B178" s="560" t="s">
        <v>431</v>
      </c>
      <c r="C178" s="560"/>
      <c r="D178" s="560"/>
      <c r="E178" s="560"/>
      <c r="F178" s="560"/>
      <c r="G178" s="560"/>
      <c r="H178" s="560"/>
      <c r="I178" s="560"/>
      <c r="J178" s="560"/>
      <c r="K178" s="560"/>
      <c r="L178" s="560"/>
    </row>
    <row r="179" spans="2:14" ht="15.75">
      <c r="B179" s="91"/>
    </row>
    <row r="180" spans="2:14" ht="36" customHeight="1">
      <c r="B180" s="563" t="s">
        <v>432</v>
      </c>
      <c r="C180" s="563"/>
      <c r="D180" s="563"/>
      <c r="E180" s="563"/>
      <c r="F180" s="563"/>
      <c r="G180" s="563"/>
      <c r="H180" s="563"/>
      <c r="I180" s="563"/>
      <c r="J180" s="563"/>
      <c r="K180" s="563"/>
      <c r="L180" s="563"/>
    </row>
    <row r="181" spans="2:14">
      <c r="B181" s="97" t="s">
        <v>2301</v>
      </c>
    </row>
    <row r="182" spans="2:14" ht="15.75">
      <c r="B182" s="560" t="s">
        <v>433</v>
      </c>
      <c r="C182" s="560"/>
      <c r="D182" s="560"/>
      <c r="E182" s="560"/>
      <c r="F182" s="560"/>
      <c r="G182" s="560"/>
      <c r="H182" s="560"/>
      <c r="I182" s="560"/>
      <c r="J182" s="560"/>
      <c r="K182" s="560"/>
      <c r="L182" s="560"/>
    </row>
    <row r="184" spans="2:14">
      <c r="N184" t="s">
        <v>2301</v>
      </c>
    </row>
    <row r="185" spans="2:14">
      <c r="B185" s="610"/>
      <c r="C185" s="610"/>
      <c r="D185" s="610"/>
      <c r="E185" s="610"/>
      <c r="F185" s="610"/>
      <c r="G185" s="610"/>
      <c r="H185" s="610"/>
      <c r="I185" s="610"/>
      <c r="J185" s="610"/>
      <c r="K185" s="610"/>
      <c r="L185" s="610"/>
    </row>
    <row r="201" spans="2:12" ht="15.75">
      <c r="B201" s="560" t="s">
        <v>434</v>
      </c>
      <c r="C201" s="560"/>
      <c r="D201" s="560"/>
      <c r="E201" s="560"/>
      <c r="F201" s="560"/>
      <c r="G201" s="560"/>
      <c r="H201" s="560"/>
      <c r="I201" s="560"/>
      <c r="J201" s="560"/>
      <c r="K201" s="560"/>
      <c r="L201" s="560"/>
    </row>
    <row r="202" spans="2:12" ht="38.25" customHeight="1">
      <c r="B202" s="611" t="s">
        <v>435</v>
      </c>
      <c r="C202" s="611"/>
      <c r="D202" s="611"/>
      <c r="E202" s="611"/>
      <c r="F202" s="611"/>
      <c r="G202" s="611"/>
      <c r="H202" s="611"/>
      <c r="I202" s="611"/>
      <c r="J202" s="611"/>
      <c r="K202" s="611"/>
      <c r="L202" s="611"/>
    </row>
    <row r="203" spans="2:12" ht="15.75">
      <c r="B203" s="91"/>
    </row>
    <row r="204" spans="2:12" ht="15.75">
      <c r="B204" s="560" t="s">
        <v>436</v>
      </c>
      <c r="C204" s="560"/>
      <c r="D204" s="560"/>
      <c r="E204" s="560"/>
      <c r="F204" s="560"/>
      <c r="G204" s="560"/>
      <c r="H204" s="560"/>
      <c r="I204" s="560"/>
      <c r="J204" s="560"/>
      <c r="K204" s="560"/>
      <c r="L204" s="560"/>
    </row>
    <row r="205" spans="2:12" ht="15.75">
      <c r="B205" s="86"/>
      <c r="C205" s="86"/>
      <c r="D205" s="86"/>
      <c r="E205" s="86"/>
      <c r="F205" s="86"/>
      <c r="G205" s="86"/>
      <c r="H205" s="86"/>
      <c r="I205" s="86"/>
      <c r="J205" s="86"/>
      <c r="K205" s="86"/>
      <c r="L205" s="86"/>
    </row>
    <row r="206" spans="2:12">
      <c r="B206" s="112"/>
      <c r="C206" s="565" t="s">
        <v>437</v>
      </c>
      <c r="D206" s="565"/>
      <c r="E206" s="565"/>
      <c r="F206" s="565"/>
      <c r="G206" s="565"/>
      <c r="H206" s="565"/>
      <c r="I206" s="565"/>
      <c r="J206" s="565"/>
      <c r="K206" s="565"/>
      <c r="L206" s="565"/>
    </row>
    <row r="207" spans="2:12">
      <c r="B207" s="112"/>
      <c r="C207" s="565" t="s">
        <v>438</v>
      </c>
      <c r="D207" s="565"/>
      <c r="E207" s="565"/>
      <c r="F207" s="565"/>
      <c r="G207" s="565"/>
      <c r="H207" s="565"/>
      <c r="I207" s="565"/>
      <c r="J207" s="565"/>
      <c r="K207" s="565"/>
      <c r="L207" s="565"/>
    </row>
    <row r="208" spans="2:12">
      <c r="B208" s="112"/>
      <c r="C208" s="565" t="s">
        <v>439</v>
      </c>
      <c r="D208" s="565"/>
      <c r="E208" s="565"/>
      <c r="F208" s="565"/>
      <c r="G208" s="565"/>
      <c r="H208" s="565"/>
      <c r="I208" s="565"/>
      <c r="J208" s="565"/>
      <c r="K208" s="565"/>
      <c r="L208" s="565"/>
    </row>
    <row r="209" spans="2:12">
      <c r="B209" s="112"/>
      <c r="C209" s="565" t="s">
        <v>440</v>
      </c>
      <c r="D209" s="565"/>
      <c r="E209" s="565"/>
      <c r="F209" s="565"/>
      <c r="G209" s="565"/>
      <c r="H209" s="565"/>
      <c r="I209" s="565"/>
      <c r="J209" s="565"/>
      <c r="K209" s="565"/>
      <c r="L209" s="565"/>
    </row>
  </sheetData>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I173:L173"/>
    <mergeCell ref="I174:L174"/>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1:L161"/>
    <mergeCell ref="I156:J156"/>
    <mergeCell ref="B154:D154"/>
    <mergeCell ref="E153:F153"/>
    <mergeCell ref="B156:D156"/>
    <mergeCell ref="I154:J154"/>
    <mergeCell ref="G154:H154"/>
    <mergeCell ref="E154:F154"/>
    <mergeCell ref="E155:F155"/>
    <mergeCell ref="E156:F156"/>
    <mergeCell ref="K156:L156"/>
    <mergeCell ref="B143:L143"/>
    <mergeCell ref="B141:L141"/>
    <mergeCell ref="B142:L142"/>
    <mergeCell ref="B130:L130"/>
    <mergeCell ref="B155:D155"/>
    <mergeCell ref="I155:J155"/>
    <mergeCell ref="E151:L151"/>
    <mergeCell ref="B146:L146"/>
    <mergeCell ref="B137:L137"/>
    <mergeCell ref="B148:L148"/>
    <mergeCell ref="B150:G150"/>
    <mergeCell ref="K152:L152"/>
    <mergeCell ref="G155:H155"/>
    <mergeCell ref="E152:F152"/>
    <mergeCell ref="G152:H152"/>
    <mergeCell ref="K153:L153"/>
    <mergeCell ref="K154:L154"/>
    <mergeCell ref="K155:L155"/>
    <mergeCell ref="B151:D152"/>
    <mergeCell ref="B153:D153"/>
    <mergeCell ref="I152:J152"/>
    <mergeCell ref="G153:H153"/>
    <mergeCell ref="B110:L110"/>
    <mergeCell ref="H81:L81"/>
    <mergeCell ref="H82:L82"/>
    <mergeCell ref="B113:L113"/>
    <mergeCell ref="B115:L115"/>
    <mergeCell ref="B126:L126"/>
    <mergeCell ref="B128:L128"/>
    <mergeCell ref="B132:L132"/>
    <mergeCell ref="B139:L139"/>
    <mergeCell ref="H83:L83"/>
    <mergeCell ref="B81:G81"/>
    <mergeCell ref="B82:G82"/>
    <mergeCell ref="B119:L119"/>
    <mergeCell ref="B104:L104"/>
    <mergeCell ref="B106:L106"/>
    <mergeCell ref="B107:L107"/>
    <mergeCell ref="B84:L84"/>
    <mergeCell ref="B86:L86"/>
    <mergeCell ref="B79:G79"/>
    <mergeCell ref="H79:L79"/>
    <mergeCell ref="B80:G80"/>
    <mergeCell ref="H80:L80"/>
    <mergeCell ref="B73:F73"/>
    <mergeCell ref="G73:I73"/>
    <mergeCell ref="J73:L73"/>
    <mergeCell ref="B75:F75"/>
    <mergeCell ref="G75:I75"/>
    <mergeCell ref="J75:L75"/>
    <mergeCell ref="B74:F74"/>
    <mergeCell ref="G74:I74"/>
    <mergeCell ref="J74:L74"/>
    <mergeCell ref="B24:L24"/>
    <mergeCell ref="B25:L25"/>
    <mergeCell ref="B30:L30"/>
    <mergeCell ref="B31:L31"/>
    <mergeCell ref="B34:L34"/>
    <mergeCell ref="B35:L35"/>
    <mergeCell ref="B42:K42"/>
    <mergeCell ref="B36:L36"/>
    <mergeCell ref="B1:L1"/>
    <mergeCell ref="B12:K12"/>
    <mergeCell ref="B13:K13"/>
    <mergeCell ref="D11:K11"/>
    <mergeCell ref="B11:C11"/>
    <mergeCell ref="B33:L33"/>
    <mergeCell ref="B14:K14"/>
    <mergeCell ref="F22:L22"/>
    <mergeCell ref="D19:K19"/>
    <mergeCell ref="B19:C19"/>
    <mergeCell ref="B21:L21"/>
    <mergeCell ref="J23:L23"/>
    <mergeCell ref="B20:K20"/>
    <mergeCell ref="C23:I23"/>
    <mergeCell ref="B22:E22"/>
    <mergeCell ref="B32:L32"/>
    <mergeCell ref="I175:L175"/>
    <mergeCell ref="B58:L58"/>
    <mergeCell ref="G68:I68"/>
    <mergeCell ref="G69:I69"/>
    <mergeCell ref="J66:L66"/>
    <mergeCell ref="J67:L67"/>
    <mergeCell ref="B59:L59"/>
    <mergeCell ref="B60:L60"/>
    <mergeCell ref="B56:L56"/>
    <mergeCell ref="B72:F72"/>
    <mergeCell ref="G72:I72"/>
    <mergeCell ref="B57:L57"/>
    <mergeCell ref="J65:L65"/>
    <mergeCell ref="G65:I65"/>
    <mergeCell ref="B65:F65"/>
    <mergeCell ref="B64:L64"/>
    <mergeCell ref="B77:L77"/>
    <mergeCell ref="J72:L72"/>
    <mergeCell ref="J68:L68"/>
    <mergeCell ref="J69:L69"/>
    <mergeCell ref="B66:F66"/>
    <mergeCell ref="B67:F67"/>
    <mergeCell ref="B68:F68"/>
    <mergeCell ref="B69:F69"/>
    <mergeCell ref="B46:L46"/>
    <mergeCell ref="B47:L47"/>
    <mergeCell ref="B37:L37"/>
    <mergeCell ref="B38:L38"/>
    <mergeCell ref="B39:L39"/>
    <mergeCell ref="B48:L48"/>
    <mergeCell ref="B70:L70"/>
    <mergeCell ref="B71:F71"/>
    <mergeCell ref="G71:I71"/>
    <mergeCell ref="J71:L71"/>
    <mergeCell ref="B44:L44"/>
    <mergeCell ref="B45:L45"/>
    <mergeCell ref="B49:K49"/>
    <mergeCell ref="B54:L54"/>
    <mergeCell ref="B55:L55"/>
    <mergeCell ref="G66:I66"/>
    <mergeCell ref="G67:I67"/>
  </mergeCells>
  <phoneticPr fontId="39" type="noConversion"/>
  <pageMargins left="0.511811024" right="0.511811024" top="1.41" bottom="0.78740157499999996" header="0.33" footer="0.31496062000000002"/>
  <pageSetup paperSize="9" orientation="portrait" r:id="rId1"/>
  <headerFooter scaleWithDoc="0" alignWithMargins="0">
    <oddHeader>&amp;L&amp;G&amp;CSECRETARIA DO TRABALHO E DO DESENVOLVIMENTO SOCIALDEPARTAMENTO DE ASSISTENCIA SOCIAL</oddHeader>
  </headerFooter>
  <drawing r:id="rId2"/>
  <legacyDrawingHF r:id="rId3"/>
</worksheet>
</file>

<file path=xl/worksheets/sheet6.xml><?xml version="1.0" encoding="utf-8"?>
<worksheet xmlns="http://schemas.openxmlformats.org/spreadsheetml/2006/main" xmlns:r="http://schemas.openxmlformats.org/officeDocument/2006/relationships">
  <dimension ref="A1:M132"/>
  <sheetViews>
    <sheetView showGridLines="0" zoomScale="85" workbookViewId="0"/>
  </sheetViews>
  <sheetFormatPr defaultColWidth="9.140625" defaultRowHeight="15"/>
  <cols>
    <col min="1" max="1" width="3" style="33" customWidth="1"/>
    <col min="2" max="2" width="5.85546875" style="33" customWidth="1"/>
    <col min="3" max="3" width="12.7109375" style="33" customWidth="1"/>
    <col min="4" max="4" width="30.28515625" style="33" customWidth="1"/>
    <col min="5" max="5" width="11.7109375" style="33" customWidth="1"/>
    <col min="6" max="6" width="12.42578125" style="33" customWidth="1"/>
    <col min="7" max="7" width="13.5703125" style="33" hidden="1" customWidth="1"/>
    <col min="8" max="8" width="28.42578125" style="33" customWidth="1"/>
    <col min="9" max="9" width="19.28515625" style="33" customWidth="1"/>
    <col min="10" max="10" width="18" style="33" customWidth="1"/>
    <col min="11" max="11" width="3.42578125" style="33" customWidth="1"/>
    <col min="12" max="16384" width="9.140625" style="33"/>
  </cols>
  <sheetData>
    <row r="1" spans="1:11" ht="15.75">
      <c r="B1" s="662" t="s">
        <v>3743</v>
      </c>
      <c r="C1" s="663"/>
      <c r="D1" s="663"/>
      <c r="E1" s="663"/>
      <c r="F1" s="663"/>
      <c r="G1" s="663"/>
      <c r="H1" s="663"/>
      <c r="I1" s="663"/>
      <c r="J1" s="664"/>
    </row>
    <row r="2" spans="1:11" ht="15.75">
      <c r="B2" s="665" t="s">
        <v>3744</v>
      </c>
      <c r="C2" s="666"/>
      <c r="D2" s="666"/>
      <c r="E2" s="666"/>
      <c r="F2" s="666"/>
      <c r="G2" s="666"/>
      <c r="H2" s="666"/>
      <c r="I2" s="666"/>
      <c r="J2" s="667"/>
    </row>
    <row r="3" spans="1:11" ht="16.5" thickBot="1">
      <c r="B3" s="668" t="s">
        <v>33</v>
      </c>
      <c r="C3" s="669"/>
      <c r="D3" s="669"/>
      <c r="E3" s="669"/>
      <c r="F3" s="669"/>
      <c r="G3" s="669"/>
      <c r="H3" s="669"/>
      <c r="I3" s="669"/>
      <c r="J3" s="670"/>
    </row>
    <row r="4" spans="1:11" ht="9" customHeight="1" thickBot="1">
      <c r="B4" s="34"/>
      <c r="C4" s="35"/>
      <c r="D4" s="35"/>
      <c r="E4" s="35"/>
      <c r="F4" s="35"/>
      <c r="G4" s="35"/>
      <c r="H4" s="35"/>
      <c r="I4" s="35"/>
      <c r="J4" s="35"/>
    </row>
    <row r="5" spans="1:11" ht="19.5" thickBot="1">
      <c r="B5" s="671" t="s">
        <v>34</v>
      </c>
      <c r="C5" s="672"/>
      <c r="D5" s="672"/>
      <c r="E5" s="672"/>
      <c r="F5" s="672"/>
      <c r="G5" s="672"/>
      <c r="H5" s="672"/>
      <c r="I5" s="672"/>
      <c r="J5" s="673"/>
    </row>
    <row r="6" spans="1:11" ht="6" customHeight="1" thickBot="1">
      <c r="B6" s="36"/>
      <c r="C6" s="36"/>
      <c r="D6" s="36"/>
      <c r="E6" s="36"/>
      <c r="F6" s="36"/>
      <c r="G6" s="36"/>
      <c r="H6" s="36"/>
      <c r="I6" s="36"/>
    </row>
    <row r="7" spans="1:11" ht="15" customHeight="1" thickBot="1">
      <c r="B7" s="658" t="s">
        <v>35</v>
      </c>
      <c r="C7" s="659"/>
      <c r="D7" s="674" t="str">
        <f>ENTRADA!$D$14</f>
        <v>Município de Aceguá</v>
      </c>
      <c r="E7" s="674"/>
      <c r="F7" s="674"/>
      <c r="G7" s="674"/>
      <c r="H7" s="674"/>
      <c r="I7" s="674"/>
      <c r="J7" s="675"/>
    </row>
    <row r="8" spans="1:11" ht="6" customHeight="1" thickBot="1">
      <c r="B8" s="37"/>
      <c r="C8" s="37"/>
      <c r="D8" s="37"/>
      <c r="E8" s="37"/>
      <c r="F8" s="37"/>
      <c r="G8" s="37"/>
      <c r="H8" s="37"/>
      <c r="I8" s="38"/>
    </row>
    <row r="9" spans="1:11" ht="16.5" thickBot="1">
      <c r="B9" s="658" t="s">
        <v>442</v>
      </c>
      <c r="C9" s="659"/>
      <c r="D9" s="646"/>
      <c r="E9" s="646"/>
      <c r="F9" s="647"/>
      <c r="G9" s="124"/>
      <c r="H9" s="125" t="s">
        <v>36</v>
      </c>
      <c r="I9" s="126" t="s">
        <v>37</v>
      </c>
      <c r="J9" s="127"/>
      <c r="K9" s="39"/>
    </row>
    <row r="10" spans="1:11" ht="6.75" customHeight="1" thickBot="1">
      <c r="B10" s="40"/>
      <c r="C10" s="40"/>
      <c r="D10" s="41"/>
      <c r="E10" s="41"/>
      <c r="F10" s="41"/>
      <c r="G10" s="41"/>
      <c r="H10" s="41"/>
      <c r="I10" s="41"/>
    </row>
    <row r="11" spans="1:11" ht="15.75" thickBot="1">
      <c r="B11" s="648" t="s">
        <v>38</v>
      </c>
      <c r="C11" s="649"/>
      <c r="D11" s="650"/>
      <c r="E11" s="650"/>
      <c r="F11" s="650"/>
      <c r="G11" s="650"/>
      <c r="H11" s="650"/>
      <c r="I11" s="650"/>
      <c r="J11" s="651"/>
    </row>
    <row r="12" spans="1:11" ht="15.75" thickBot="1">
      <c r="B12" s="652" t="s">
        <v>1977</v>
      </c>
      <c r="C12" s="660"/>
      <c r="D12" s="660"/>
      <c r="E12" s="660"/>
      <c r="F12" s="660"/>
      <c r="G12" s="128"/>
      <c r="H12" s="652" t="s">
        <v>42</v>
      </c>
      <c r="I12" s="654" t="s">
        <v>43</v>
      </c>
      <c r="J12" s="655"/>
    </row>
    <row r="13" spans="1:11" ht="15.75" thickBot="1">
      <c r="A13" s="42"/>
      <c r="B13" s="653"/>
      <c r="C13" s="661"/>
      <c r="D13" s="661"/>
      <c r="E13" s="661"/>
      <c r="F13" s="661"/>
      <c r="G13" s="129"/>
      <c r="H13" s="653"/>
      <c r="I13" s="656"/>
      <c r="J13" s="657"/>
    </row>
    <row r="14" spans="1:11" s="43" customFormat="1" ht="15.75" thickBot="1">
      <c r="B14" s="633" t="s">
        <v>452</v>
      </c>
      <c r="C14" s="634"/>
      <c r="D14" s="634"/>
      <c r="E14" s="634"/>
      <c r="F14" s="634"/>
      <c r="G14" s="45"/>
      <c r="H14" s="106">
        <f>VLOOKUP(ENTRADA!$D$14,B_DADOS!A3:AQ499,40,FALSE)</f>
        <v>0</v>
      </c>
      <c r="I14" s="642"/>
      <c r="J14" s="643"/>
    </row>
    <row r="15" spans="1:11" s="43" customFormat="1" ht="15.75" thickBot="1">
      <c r="B15" s="637" t="s">
        <v>44</v>
      </c>
      <c r="C15" s="638"/>
      <c r="D15" s="638"/>
      <c r="E15" s="638"/>
      <c r="F15" s="639"/>
      <c r="G15" s="47"/>
      <c r="H15" s="107">
        <f>SUM(H14:H14)</f>
        <v>0</v>
      </c>
      <c r="I15" s="640">
        <f>SUM(I14:J14)</f>
        <v>0</v>
      </c>
      <c r="J15" s="641"/>
    </row>
    <row r="16" spans="1:11" s="43" customFormat="1" ht="19.5" customHeight="1" thickBot="1">
      <c r="B16" s="617" t="s">
        <v>454</v>
      </c>
      <c r="C16" s="618"/>
      <c r="D16" s="680"/>
      <c r="E16" s="680"/>
      <c r="F16" s="680"/>
      <c r="G16" s="680"/>
      <c r="H16" s="680"/>
      <c r="I16" s="680"/>
      <c r="J16" s="681"/>
    </row>
    <row r="17" spans="2:10" s="43" customFormat="1">
      <c r="B17" s="635" t="s">
        <v>39</v>
      </c>
      <c r="C17" s="635" t="s">
        <v>453</v>
      </c>
      <c r="D17" s="644" t="s">
        <v>40</v>
      </c>
      <c r="E17" s="644" t="s">
        <v>41</v>
      </c>
      <c r="F17" s="644" t="s">
        <v>45</v>
      </c>
      <c r="G17" s="130"/>
      <c r="H17" s="635" t="s">
        <v>46</v>
      </c>
      <c r="I17" s="644" t="s">
        <v>47</v>
      </c>
      <c r="J17" s="635" t="s">
        <v>48</v>
      </c>
    </row>
    <row r="18" spans="2:10" s="43" customFormat="1" ht="15.75" thickBot="1">
      <c r="B18" s="636"/>
      <c r="C18" s="636"/>
      <c r="D18" s="645"/>
      <c r="E18" s="645"/>
      <c r="F18" s="645"/>
      <c r="G18" s="131" t="s">
        <v>49</v>
      </c>
      <c r="H18" s="636"/>
      <c r="I18" s="645"/>
      <c r="J18" s="636"/>
    </row>
    <row r="19" spans="2:10" s="43" customFormat="1">
      <c r="B19" s="44">
        <v>1</v>
      </c>
      <c r="C19" s="102"/>
      <c r="D19" s="102"/>
      <c r="E19" s="102"/>
      <c r="F19" s="102"/>
      <c r="G19" s="102"/>
      <c r="H19" s="102"/>
      <c r="I19" s="49"/>
      <c r="J19" s="50"/>
    </row>
    <row r="20" spans="2:10" s="43" customFormat="1">
      <c r="B20" s="46">
        <v>2</v>
      </c>
      <c r="C20" s="77"/>
      <c r="D20" s="77"/>
      <c r="E20" s="77"/>
      <c r="F20" s="77"/>
      <c r="G20" s="77"/>
      <c r="H20" s="77"/>
      <c r="I20" s="77"/>
      <c r="J20" s="108"/>
    </row>
    <row r="21" spans="2:10" s="43" customFormat="1">
      <c r="B21" s="46">
        <v>3</v>
      </c>
      <c r="C21" s="77"/>
      <c r="D21" s="77"/>
      <c r="E21" s="77"/>
      <c r="F21" s="77"/>
      <c r="G21" s="77"/>
      <c r="H21" s="77"/>
      <c r="I21" s="77"/>
      <c r="J21" s="108"/>
    </row>
    <row r="22" spans="2:10" s="43" customFormat="1">
      <c r="B22" s="46">
        <v>4</v>
      </c>
      <c r="C22" s="77"/>
      <c r="D22" s="77"/>
      <c r="E22" s="77"/>
      <c r="F22" s="77"/>
      <c r="G22" s="77"/>
      <c r="H22" s="77"/>
      <c r="I22" s="77"/>
      <c r="J22" s="108"/>
    </row>
    <row r="23" spans="2:10" s="43" customFormat="1">
      <c r="B23" s="46">
        <v>5</v>
      </c>
      <c r="C23" s="77"/>
      <c r="D23" s="77"/>
      <c r="E23" s="77"/>
      <c r="F23" s="77"/>
      <c r="G23" s="77"/>
      <c r="H23" s="77"/>
      <c r="I23" s="77"/>
      <c r="J23" s="108"/>
    </row>
    <row r="24" spans="2:10" s="43" customFormat="1">
      <c r="B24" s="46">
        <v>6</v>
      </c>
      <c r="C24" s="77"/>
      <c r="D24" s="77"/>
      <c r="E24" s="77"/>
      <c r="F24" s="77"/>
      <c r="G24" s="77"/>
      <c r="H24" s="77"/>
      <c r="I24" s="77"/>
      <c r="J24" s="108"/>
    </row>
    <row r="25" spans="2:10" s="43" customFormat="1">
      <c r="B25" s="46">
        <v>7</v>
      </c>
      <c r="C25" s="77"/>
      <c r="D25" s="77"/>
      <c r="E25" s="77"/>
      <c r="F25" s="77"/>
      <c r="G25" s="77"/>
      <c r="H25" s="77"/>
      <c r="I25" s="77"/>
      <c r="J25" s="108"/>
    </row>
    <row r="26" spans="2:10" s="43" customFormat="1">
      <c r="B26" s="46">
        <v>8</v>
      </c>
      <c r="C26" s="77"/>
      <c r="D26" s="77"/>
      <c r="E26" s="77"/>
      <c r="F26" s="77"/>
      <c r="G26" s="77"/>
      <c r="H26" s="77"/>
      <c r="I26" s="77"/>
      <c r="J26" s="108"/>
    </row>
    <row r="27" spans="2:10" s="43" customFormat="1">
      <c r="B27" s="46">
        <v>9</v>
      </c>
      <c r="C27" s="77"/>
      <c r="D27" s="77"/>
      <c r="E27" s="77"/>
      <c r="F27" s="77"/>
      <c r="G27" s="77"/>
      <c r="H27" s="77"/>
      <c r="I27" s="77"/>
      <c r="J27" s="108"/>
    </row>
    <row r="28" spans="2:10" s="43" customFormat="1">
      <c r="B28" s="46">
        <v>10</v>
      </c>
      <c r="C28" s="77"/>
      <c r="D28" s="77"/>
      <c r="E28" s="77"/>
      <c r="F28" s="77"/>
      <c r="G28" s="77"/>
      <c r="H28" s="77"/>
      <c r="I28" s="77"/>
      <c r="J28" s="108"/>
    </row>
    <row r="29" spans="2:10" s="43" customFormat="1">
      <c r="B29" s="46">
        <v>11</v>
      </c>
      <c r="C29" s="77"/>
      <c r="D29" s="77"/>
      <c r="E29" s="77"/>
      <c r="F29" s="77"/>
      <c r="G29" s="77"/>
      <c r="H29" s="77"/>
      <c r="I29" s="77"/>
      <c r="J29" s="108"/>
    </row>
    <row r="30" spans="2:10" s="43" customFormat="1">
      <c r="B30" s="46">
        <v>12</v>
      </c>
      <c r="C30" s="77"/>
      <c r="D30" s="77"/>
      <c r="E30" s="77"/>
      <c r="F30" s="77"/>
      <c r="G30" s="77"/>
      <c r="H30" s="77"/>
      <c r="I30" s="77"/>
      <c r="J30" s="108"/>
    </row>
    <row r="31" spans="2:10" s="43" customFormat="1" ht="15" customHeight="1">
      <c r="B31" s="46">
        <v>13</v>
      </c>
      <c r="C31" s="77"/>
      <c r="D31" s="77"/>
      <c r="E31" s="77"/>
      <c r="F31" s="77"/>
      <c r="G31" s="77"/>
      <c r="H31" s="77"/>
      <c r="I31" s="77"/>
      <c r="J31" s="108"/>
    </row>
    <row r="32" spans="2:10" s="43" customFormat="1" ht="15" customHeight="1">
      <c r="B32" s="46">
        <v>14</v>
      </c>
      <c r="C32" s="77"/>
      <c r="D32" s="77"/>
      <c r="E32" s="77"/>
      <c r="F32" s="77"/>
      <c r="G32" s="77"/>
      <c r="H32" s="77"/>
      <c r="I32" s="77"/>
      <c r="J32" s="108"/>
    </row>
    <row r="33" spans="1:12" s="43" customFormat="1" ht="15" customHeight="1">
      <c r="B33" s="77">
        <v>15</v>
      </c>
      <c r="C33" s="77"/>
      <c r="D33" s="77"/>
      <c r="E33" s="77"/>
      <c r="F33" s="77"/>
      <c r="G33" s="77"/>
      <c r="H33" s="77"/>
      <c r="I33" s="77"/>
      <c r="J33" s="77"/>
    </row>
    <row r="34" spans="1:12" s="43" customFormat="1" ht="15.75" customHeight="1">
      <c r="B34" s="685" t="s">
        <v>3223</v>
      </c>
      <c r="C34" s="685"/>
      <c r="D34" s="685"/>
      <c r="E34" s="685"/>
      <c r="F34" s="685"/>
      <c r="G34" s="685"/>
      <c r="H34" s="685"/>
      <c r="I34" s="685"/>
      <c r="J34" s="136">
        <v>0</v>
      </c>
    </row>
    <row r="35" spans="1:12" s="43" customFormat="1" ht="15.75" customHeight="1">
      <c r="B35" s="689" t="s">
        <v>3215</v>
      </c>
      <c r="C35" s="690"/>
      <c r="D35" s="690"/>
      <c r="E35" s="690"/>
      <c r="F35" s="690"/>
      <c r="G35" s="133"/>
      <c r="H35" s="687" t="s">
        <v>3214</v>
      </c>
      <c r="I35" s="688"/>
      <c r="J35" s="136">
        <v>0</v>
      </c>
    </row>
    <row r="36" spans="1:12" s="43" customFormat="1" ht="15.75" customHeight="1">
      <c r="B36" s="691"/>
      <c r="C36" s="692"/>
      <c r="D36" s="692"/>
      <c r="E36" s="692"/>
      <c r="F36" s="692"/>
      <c r="G36" s="134"/>
      <c r="H36" s="687" t="s">
        <v>3213</v>
      </c>
      <c r="I36" s="688"/>
      <c r="J36" s="136">
        <v>0</v>
      </c>
    </row>
    <row r="37" spans="1:12" s="43" customFormat="1" ht="15.75">
      <c r="B37" s="693"/>
      <c r="C37" s="694"/>
      <c r="D37" s="694"/>
      <c r="E37" s="694"/>
      <c r="F37" s="694"/>
      <c r="G37" s="135"/>
      <c r="H37" s="687" t="s">
        <v>3222</v>
      </c>
      <c r="I37" s="688"/>
      <c r="J37" s="136">
        <f>SUM(J35:J36)</f>
        <v>0</v>
      </c>
    </row>
    <row r="38" spans="1:12" s="43" customFormat="1" ht="15.75" customHeight="1">
      <c r="B38" s="686" t="s">
        <v>3216</v>
      </c>
      <c r="C38" s="686"/>
      <c r="D38" s="686"/>
      <c r="E38" s="686"/>
      <c r="F38" s="686"/>
      <c r="G38" s="686"/>
      <c r="H38" s="686"/>
      <c r="I38" s="686"/>
      <c r="J38" s="132">
        <f>J37-J34</f>
        <v>0</v>
      </c>
    </row>
    <row r="39" spans="1:12" s="43" customFormat="1" ht="12" customHeight="1">
      <c r="A39" s="110"/>
      <c r="B39" s="48"/>
      <c r="C39" s="48"/>
      <c r="D39" s="48"/>
      <c r="E39" s="48"/>
      <c r="F39" s="48"/>
      <c r="G39" s="48"/>
      <c r="H39" s="48"/>
      <c r="I39" s="48"/>
      <c r="J39" s="48"/>
      <c r="K39" s="110"/>
    </row>
    <row r="40" spans="1:12" ht="18" customHeight="1" thickBot="1">
      <c r="B40" s="682" t="s">
        <v>454</v>
      </c>
      <c r="C40" s="683"/>
      <c r="D40" s="683"/>
      <c r="E40" s="683"/>
      <c r="F40" s="683"/>
      <c r="G40" s="683"/>
      <c r="H40" s="683"/>
      <c r="I40" s="683"/>
      <c r="J40" s="684"/>
      <c r="L40" s="33" t="s">
        <v>2301</v>
      </c>
    </row>
    <row r="41" spans="1:12">
      <c r="B41" s="635" t="s">
        <v>39</v>
      </c>
      <c r="C41" s="635" t="s">
        <v>1976</v>
      </c>
      <c r="D41" s="644" t="s">
        <v>50</v>
      </c>
      <c r="E41" s="644" t="s">
        <v>41</v>
      </c>
      <c r="F41" s="644" t="s">
        <v>45</v>
      </c>
      <c r="G41" s="130"/>
      <c r="H41" s="635" t="s">
        <v>46</v>
      </c>
      <c r="I41" s="644" t="s">
        <v>47</v>
      </c>
      <c r="J41" s="635" t="s">
        <v>48</v>
      </c>
    </row>
    <row r="42" spans="1:12" ht="15.75" thickBot="1">
      <c r="B42" s="636"/>
      <c r="C42" s="636"/>
      <c r="D42" s="645"/>
      <c r="E42" s="645"/>
      <c r="F42" s="645"/>
      <c r="G42" s="131" t="s">
        <v>49</v>
      </c>
      <c r="H42" s="636"/>
      <c r="I42" s="645"/>
      <c r="J42" s="636"/>
    </row>
    <row r="43" spans="1:12" s="43" customFormat="1">
      <c r="B43" s="46">
        <v>19</v>
      </c>
      <c r="C43" s="102"/>
      <c r="D43" s="51"/>
      <c r="E43" s="51"/>
      <c r="F43" s="51"/>
      <c r="G43" s="52"/>
      <c r="H43" s="51"/>
      <c r="I43" s="51"/>
      <c r="J43" s="53"/>
    </row>
    <row r="44" spans="1:12" s="43" customFormat="1">
      <c r="B44" s="46">
        <v>20</v>
      </c>
      <c r="C44" s="77"/>
      <c r="D44" s="54"/>
      <c r="E44" s="54"/>
      <c r="F44" s="55"/>
      <c r="G44" s="56"/>
      <c r="H44" s="55"/>
      <c r="I44" s="55"/>
      <c r="J44" s="57"/>
    </row>
    <row r="45" spans="1:12" s="43" customFormat="1">
      <c r="B45" s="46">
        <v>21</v>
      </c>
      <c r="C45" s="77"/>
      <c r="D45" s="54"/>
      <c r="E45" s="54"/>
      <c r="F45" s="55"/>
      <c r="G45" s="56"/>
      <c r="H45" s="55"/>
      <c r="I45" s="55"/>
      <c r="J45" s="57"/>
    </row>
    <row r="46" spans="1:12" s="43" customFormat="1">
      <c r="B46" s="46">
        <v>22</v>
      </c>
      <c r="C46" s="77"/>
      <c r="D46" s="54"/>
      <c r="E46" s="54"/>
      <c r="F46" s="55"/>
      <c r="G46" s="56"/>
      <c r="H46" s="55"/>
      <c r="I46" s="55"/>
      <c r="J46" s="57"/>
    </row>
    <row r="47" spans="1:12" s="43" customFormat="1">
      <c r="B47" s="46">
        <v>23</v>
      </c>
      <c r="C47" s="77"/>
      <c r="D47" s="54"/>
      <c r="E47" s="54"/>
      <c r="F47" s="55"/>
      <c r="G47" s="56"/>
      <c r="H47" s="55"/>
      <c r="I47" s="55"/>
      <c r="J47" s="57"/>
    </row>
    <row r="48" spans="1:12" s="43" customFormat="1">
      <c r="B48" s="46">
        <v>24</v>
      </c>
      <c r="C48" s="77"/>
      <c r="D48" s="54"/>
      <c r="E48" s="54"/>
      <c r="F48" s="55"/>
      <c r="G48" s="56"/>
      <c r="H48" s="55"/>
      <c r="I48" s="55"/>
      <c r="J48" s="57"/>
    </row>
    <row r="49" spans="2:13" s="43" customFormat="1">
      <c r="B49" s="46">
        <v>25</v>
      </c>
      <c r="C49" s="77"/>
      <c r="D49" s="54"/>
      <c r="E49" s="54"/>
      <c r="F49" s="55"/>
      <c r="G49" s="56"/>
      <c r="H49" s="55"/>
      <c r="I49" s="55"/>
      <c r="J49" s="57"/>
    </row>
    <row r="50" spans="2:13" s="43" customFormat="1">
      <c r="B50" s="46">
        <v>26</v>
      </c>
      <c r="C50" s="77"/>
      <c r="D50" s="54"/>
      <c r="E50" s="54"/>
      <c r="F50" s="55"/>
      <c r="G50" s="56"/>
      <c r="H50" s="55"/>
      <c r="I50" s="55"/>
      <c r="J50" s="57"/>
    </row>
    <row r="51" spans="2:13" s="43" customFormat="1">
      <c r="B51" s="46">
        <v>27</v>
      </c>
      <c r="C51" s="77"/>
      <c r="D51" s="54"/>
      <c r="E51" s="54"/>
      <c r="F51" s="55"/>
      <c r="G51" s="56"/>
      <c r="H51" s="55"/>
      <c r="I51" s="55"/>
      <c r="J51" s="57"/>
    </row>
    <row r="52" spans="2:13" s="43" customFormat="1">
      <c r="B52" s="46">
        <v>28</v>
      </c>
      <c r="C52" s="77"/>
      <c r="D52" s="54"/>
      <c r="E52" s="54"/>
      <c r="F52" s="55"/>
      <c r="G52" s="56"/>
      <c r="H52" s="55"/>
      <c r="I52" s="55"/>
      <c r="J52" s="57"/>
    </row>
    <row r="53" spans="2:13" s="43" customFormat="1">
      <c r="B53" s="46">
        <v>29</v>
      </c>
      <c r="C53" s="77"/>
      <c r="D53" s="54"/>
      <c r="E53" s="54"/>
      <c r="F53" s="55"/>
      <c r="G53" s="56"/>
      <c r="H53" s="55" t="s">
        <v>2301</v>
      </c>
      <c r="I53" s="55"/>
      <c r="J53" s="57"/>
    </row>
    <row r="54" spans="2:13" s="43" customFormat="1">
      <c r="B54" s="46">
        <v>30</v>
      </c>
      <c r="C54" s="77"/>
      <c r="D54" s="54"/>
      <c r="E54" s="54"/>
      <c r="F54" s="55"/>
      <c r="G54" s="56"/>
      <c r="H54" s="55"/>
      <c r="I54" s="58"/>
      <c r="J54" s="57"/>
    </row>
    <row r="55" spans="2:13" s="43" customFormat="1">
      <c r="B55" s="109">
        <v>31</v>
      </c>
      <c r="C55" s="77"/>
      <c r="D55" s="54"/>
      <c r="E55" s="54"/>
      <c r="F55" s="55"/>
      <c r="G55" s="56"/>
      <c r="H55" s="55"/>
      <c r="I55" s="55"/>
      <c r="J55" s="57"/>
      <c r="M55" s="43" t="s">
        <v>2301</v>
      </c>
    </row>
    <row r="56" spans="2:13" s="43" customFormat="1" ht="15.75" thickBot="1">
      <c r="B56" s="46">
        <v>32</v>
      </c>
      <c r="C56" s="77"/>
      <c r="D56" s="54"/>
      <c r="E56" s="54"/>
      <c r="F56" s="55"/>
      <c r="G56" s="56"/>
      <c r="H56" s="55"/>
      <c r="I56" s="55"/>
      <c r="J56" s="57"/>
    </row>
    <row r="57" spans="2:13" s="43" customFormat="1" ht="15.75" thickBot="1">
      <c r="B57" s="637" t="s">
        <v>44</v>
      </c>
      <c r="C57" s="638"/>
      <c r="D57" s="638"/>
      <c r="E57" s="638"/>
      <c r="F57" s="638"/>
      <c r="G57" s="638"/>
      <c r="H57" s="638"/>
      <c r="I57" s="639"/>
      <c r="J57" s="111">
        <f>SUM(J42:J56)</f>
        <v>0</v>
      </c>
    </row>
    <row r="58" spans="2:13" ht="16.5" thickBot="1">
      <c r="B58" s="676" t="s">
        <v>3212</v>
      </c>
      <c r="C58" s="677"/>
      <c r="D58" s="677"/>
      <c r="E58" s="677"/>
      <c r="F58" s="677"/>
      <c r="G58" s="677"/>
      <c r="H58" s="677"/>
      <c r="I58" s="678">
        <f>SUM(J43:J56)</f>
        <v>0</v>
      </c>
      <c r="J58" s="679"/>
    </row>
    <row r="59" spans="2:13" ht="16.5" thickBot="1">
      <c r="B59" s="617" t="s">
        <v>51</v>
      </c>
      <c r="C59" s="618"/>
      <c r="D59" s="618"/>
      <c r="E59" s="618"/>
      <c r="F59" s="618"/>
      <c r="G59" s="618"/>
      <c r="H59" s="618"/>
      <c r="I59" s="618"/>
      <c r="J59" s="619"/>
    </row>
    <row r="60" spans="2:13" s="105" customFormat="1" ht="15" customHeight="1">
      <c r="B60" s="620"/>
      <c r="C60" s="621"/>
      <c r="D60" s="621"/>
      <c r="E60" s="621"/>
      <c r="F60" s="621"/>
      <c r="G60" s="621"/>
      <c r="H60" s="621"/>
      <c r="I60" s="621"/>
      <c r="J60" s="622"/>
    </row>
    <row r="61" spans="2:13" ht="41.25" customHeight="1" thickBot="1">
      <c r="B61" s="623"/>
      <c r="C61" s="624"/>
      <c r="D61" s="624"/>
      <c r="E61" s="624"/>
      <c r="F61" s="624"/>
      <c r="G61" s="624"/>
      <c r="H61" s="624"/>
      <c r="I61" s="624"/>
      <c r="J61" s="625"/>
    </row>
    <row r="62" spans="2:13" ht="15.75">
      <c r="B62" s="631" t="s">
        <v>455</v>
      </c>
      <c r="C62" s="632"/>
      <c r="D62" s="632"/>
      <c r="E62" s="79"/>
      <c r="F62" s="631" t="s">
        <v>456</v>
      </c>
      <c r="G62" s="632"/>
      <c r="H62" s="632"/>
      <c r="I62" s="632"/>
      <c r="J62" s="59"/>
    </row>
    <row r="63" spans="2:13" ht="9.75" customHeight="1">
      <c r="B63" s="60"/>
      <c r="C63" s="61"/>
      <c r="D63" s="61"/>
      <c r="E63" s="62"/>
      <c r="F63" s="61"/>
      <c r="G63" s="63" t="s">
        <v>52</v>
      </c>
      <c r="H63" s="61"/>
      <c r="I63" s="61"/>
      <c r="J63" s="59"/>
    </row>
    <row r="64" spans="2:13">
      <c r="B64" s="64" t="s">
        <v>53</v>
      </c>
      <c r="C64" s="65"/>
      <c r="D64" s="61"/>
      <c r="E64" s="61"/>
      <c r="F64" s="64" t="s">
        <v>53</v>
      </c>
      <c r="G64" s="60"/>
      <c r="H64" s="61"/>
      <c r="I64" s="61"/>
      <c r="J64" s="59"/>
      <c r="K64" s="66"/>
    </row>
    <row r="65" spans="2:10">
      <c r="B65" s="67" t="s">
        <v>54</v>
      </c>
      <c r="C65" s="68"/>
      <c r="D65" s="78"/>
      <c r="E65" s="78"/>
      <c r="F65" s="67" t="s">
        <v>54</v>
      </c>
      <c r="G65" s="629"/>
      <c r="H65" s="629"/>
      <c r="I65" s="629"/>
      <c r="J65" s="59"/>
    </row>
    <row r="66" spans="2:10">
      <c r="B66" s="67" t="s">
        <v>55</v>
      </c>
      <c r="C66" s="68"/>
      <c r="D66" s="78"/>
      <c r="E66" s="78"/>
      <c r="F66" s="67" t="s">
        <v>55</v>
      </c>
      <c r="G66" s="629"/>
      <c r="H66" s="629"/>
      <c r="I66" s="629"/>
      <c r="J66" s="59" t="s">
        <v>2301</v>
      </c>
    </row>
    <row r="67" spans="2:10">
      <c r="B67" s="67" t="s">
        <v>56</v>
      </c>
      <c r="C67" s="68"/>
      <c r="D67" s="69" t="s">
        <v>2332</v>
      </c>
      <c r="E67" s="70"/>
      <c r="F67" s="67" t="s">
        <v>56</v>
      </c>
      <c r="G67" s="629"/>
      <c r="H67" s="629"/>
      <c r="I67" s="71" t="s">
        <v>2332</v>
      </c>
      <c r="J67" s="59"/>
    </row>
    <row r="68" spans="2:10" ht="15.75" thickBot="1">
      <c r="B68" s="72" t="s">
        <v>2287</v>
      </c>
      <c r="C68" s="73"/>
      <c r="D68" s="80"/>
      <c r="E68" s="74"/>
      <c r="F68" s="73" t="s">
        <v>2287</v>
      </c>
      <c r="G68" s="630"/>
      <c r="H68" s="630"/>
      <c r="I68" s="630"/>
      <c r="J68" s="59" t="s">
        <v>2301</v>
      </c>
    </row>
    <row r="69" spans="2:10" ht="15.75">
      <c r="B69" s="626" t="s">
        <v>457</v>
      </c>
      <c r="C69" s="627"/>
      <c r="D69" s="627"/>
      <c r="E69" s="628"/>
      <c r="F69" s="626" t="s">
        <v>57</v>
      </c>
      <c r="G69" s="627"/>
      <c r="H69" s="627"/>
      <c r="I69" s="627"/>
      <c r="J69" s="59"/>
    </row>
    <row r="70" spans="2:10" ht="8.25" customHeight="1">
      <c r="B70" s="60"/>
      <c r="C70" s="61"/>
      <c r="D70" s="61"/>
      <c r="E70" s="62"/>
      <c r="F70" s="61"/>
      <c r="G70" s="63" t="s">
        <v>52</v>
      </c>
      <c r="H70" s="61"/>
      <c r="I70" s="61"/>
      <c r="J70" s="59"/>
    </row>
    <row r="71" spans="2:10">
      <c r="B71" s="64" t="s">
        <v>53</v>
      </c>
      <c r="C71" s="65"/>
      <c r="D71" s="61"/>
      <c r="E71" s="61"/>
      <c r="F71" s="64" t="s">
        <v>53</v>
      </c>
      <c r="G71" s="60"/>
      <c r="H71" s="61"/>
      <c r="I71" s="61"/>
      <c r="J71" s="59"/>
    </row>
    <row r="72" spans="2:10">
      <c r="B72" s="67" t="s">
        <v>54</v>
      </c>
      <c r="C72" s="68"/>
      <c r="D72" s="78"/>
      <c r="E72" s="78"/>
      <c r="F72" s="67" t="s">
        <v>54</v>
      </c>
      <c r="G72" s="629"/>
      <c r="H72" s="629"/>
      <c r="I72" s="629"/>
      <c r="J72" s="59"/>
    </row>
    <row r="73" spans="2:10">
      <c r="B73" s="67" t="s">
        <v>55</v>
      </c>
      <c r="C73" s="68"/>
      <c r="D73" s="78"/>
      <c r="E73" s="78"/>
      <c r="F73" s="67" t="s">
        <v>55</v>
      </c>
      <c r="G73" s="629"/>
      <c r="H73" s="629"/>
      <c r="I73" s="629"/>
      <c r="J73" s="59"/>
    </row>
    <row r="74" spans="2:10">
      <c r="B74" s="67" t="s">
        <v>56</v>
      </c>
      <c r="C74" s="68"/>
      <c r="D74" s="69" t="s">
        <v>2332</v>
      </c>
      <c r="E74" s="70"/>
      <c r="F74" s="67" t="s">
        <v>56</v>
      </c>
      <c r="G74" s="629"/>
      <c r="H74" s="629"/>
      <c r="I74" s="71" t="s">
        <v>2332</v>
      </c>
      <c r="J74" s="59"/>
    </row>
    <row r="75" spans="2:10" ht="15.75" thickBot="1">
      <c r="B75" s="72" t="s">
        <v>2287</v>
      </c>
      <c r="C75" s="73"/>
      <c r="D75" s="80"/>
      <c r="E75" s="74"/>
      <c r="F75" s="73" t="s">
        <v>2287</v>
      </c>
      <c r="G75" s="630"/>
      <c r="H75" s="630"/>
      <c r="I75" s="630"/>
      <c r="J75" s="75"/>
    </row>
    <row r="76" spans="2:10">
      <c r="B76" s="76"/>
      <c r="C76" s="76"/>
      <c r="D76" s="76"/>
      <c r="E76" s="76"/>
      <c r="F76" s="76"/>
      <c r="G76" s="66"/>
      <c r="H76" s="76"/>
      <c r="I76" s="76"/>
    </row>
    <row r="77" spans="2:10">
      <c r="B77" s="76"/>
      <c r="C77" s="76"/>
      <c r="D77" s="76"/>
      <c r="E77" s="76"/>
      <c r="F77" s="76"/>
      <c r="G77" s="76"/>
      <c r="H77" s="76"/>
      <c r="I77" s="76"/>
    </row>
    <row r="78" spans="2:10">
      <c r="B78" s="66"/>
      <c r="C78" s="66"/>
      <c r="D78" s="66"/>
      <c r="E78" s="66"/>
      <c r="F78" s="66"/>
      <c r="G78" s="76"/>
      <c r="H78" s="66"/>
      <c r="I78" s="66"/>
    </row>
    <row r="79" spans="2:10">
      <c r="B79" s="66"/>
      <c r="C79" s="66"/>
      <c r="D79" s="66"/>
      <c r="E79" s="66"/>
      <c r="F79" s="66"/>
      <c r="G79" s="66"/>
      <c r="H79" s="66"/>
      <c r="I79" s="66"/>
    </row>
    <row r="80" spans="2:10">
      <c r="B80" s="66"/>
      <c r="C80" s="66"/>
      <c r="D80" s="66"/>
      <c r="E80" s="66"/>
      <c r="F80" s="66"/>
      <c r="G80" s="66"/>
      <c r="H80" s="66"/>
      <c r="I80" s="66"/>
    </row>
    <row r="81" spans="2:9">
      <c r="B81" s="66"/>
      <c r="C81" s="66"/>
      <c r="D81" s="66"/>
      <c r="E81" s="66"/>
      <c r="F81" s="66"/>
      <c r="G81" s="66"/>
      <c r="H81" s="66"/>
      <c r="I81" s="66"/>
    </row>
    <row r="82" spans="2:9">
      <c r="B82" s="66"/>
      <c r="C82" s="66"/>
      <c r="D82" s="66"/>
      <c r="E82" s="66"/>
      <c r="F82" s="66"/>
      <c r="G82" s="66"/>
      <c r="H82" s="66"/>
      <c r="I82" s="66"/>
    </row>
    <row r="83" spans="2:9">
      <c r="B83" s="66"/>
      <c r="C83" s="66"/>
      <c r="D83" s="66"/>
      <c r="E83" s="66"/>
      <c r="F83" s="66"/>
      <c r="G83" s="66"/>
      <c r="H83" s="66"/>
      <c r="I83" s="66"/>
    </row>
    <row r="84" spans="2:9">
      <c r="B84" s="66"/>
      <c r="C84" s="66"/>
      <c r="D84" s="66"/>
      <c r="E84" s="66"/>
      <c r="F84" s="66"/>
      <c r="G84" s="66"/>
      <c r="H84" s="66"/>
      <c r="I84" s="66"/>
    </row>
    <row r="85" spans="2:9">
      <c r="B85" s="66"/>
      <c r="C85" s="66"/>
      <c r="D85" s="66"/>
      <c r="E85" s="66"/>
      <c r="F85" s="66"/>
      <c r="G85" s="66"/>
      <c r="H85" s="66"/>
      <c r="I85" s="66"/>
    </row>
    <row r="86" spans="2:9">
      <c r="B86" s="66"/>
      <c r="C86" s="66"/>
      <c r="D86" s="66"/>
      <c r="E86" s="66"/>
      <c r="F86" s="66"/>
      <c r="G86" s="66"/>
      <c r="H86" s="66"/>
      <c r="I86" s="66"/>
    </row>
    <row r="87" spans="2:9">
      <c r="B87" s="66"/>
      <c r="C87" s="66"/>
      <c r="D87" s="66"/>
      <c r="E87" s="66"/>
      <c r="F87" s="66"/>
      <c r="G87" s="66"/>
      <c r="H87" s="66"/>
      <c r="I87" s="66"/>
    </row>
    <row r="88" spans="2:9">
      <c r="B88" s="66"/>
      <c r="C88" s="66"/>
      <c r="D88" s="66"/>
      <c r="E88" s="66"/>
      <c r="F88" s="66"/>
      <c r="G88" s="66"/>
      <c r="H88" s="66"/>
      <c r="I88" s="66"/>
    </row>
    <row r="89" spans="2:9">
      <c r="B89" s="66"/>
      <c r="C89" s="66"/>
      <c r="D89" s="66"/>
      <c r="E89" s="66"/>
      <c r="F89" s="66"/>
      <c r="G89" s="66"/>
      <c r="H89" s="66"/>
      <c r="I89" s="66"/>
    </row>
    <row r="90" spans="2:9">
      <c r="B90" s="66"/>
      <c r="C90" s="66"/>
      <c r="D90" s="66"/>
      <c r="E90" s="66"/>
      <c r="F90" s="66"/>
      <c r="G90" s="66"/>
      <c r="H90" s="66"/>
      <c r="I90" s="66"/>
    </row>
    <row r="91" spans="2:9">
      <c r="B91" s="66"/>
      <c r="C91" s="66"/>
      <c r="D91" s="66"/>
      <c r="E91" s="66"/>
      <c r="F91" s="66"/>
      <c r="G91" s="66"/>
      <c r="H91" s="66"/>
      <c r="I91" s="66"/>
    </row>
    <row r="92" spans="2:9">
      <c r="B92" s="66"/>
      <c r="C92" s="66"/>
      <c r="D92" s="66"/>
      <c r="E92" s="66"/>
      <c r="F92" s="66"/>
      <c r="G92" s="66"/>
      <c r="H92" s="66"/>
      <c r="I92" s="66"/>
    </row>
    <row r="93" spans="2:9">
      <c r="B93" s="66"/>
      <c r="C93" s="66"/>
      <c r="D93" s="66"/>
      <c r="E93" s="66"/>
      <c r="F93" s="66"/>
      <c r="G93" s="66"/>
      <c r="H93" s="66"/>
      <c r="I93" s="66"/>
    </row>
    <row r="94" spans="2:9">
      <c r="B94" s="66"/>
      <c r="C94" s="66"/>
      <c r="D94" s="66"/>
      <c r="E94" s="66"/>
      <c r="F94" s="66"/>
      <c r="G94" s="66"/>
      <c r="H94" s="66"/>
      <c r="I94" s="66"/>
    </row>
    <row r="95" spans="2:9">
      <c r="B95" s="66"/>
      <c r="C95" s="66"/>
      <c r="D95" s="66"/>
      <c r="E95" s="66"/>
      <c r="F95" s="66"/>
      <c r="G95" s="66"/>
      <c r="H95" s="66"/>
      <c r="I95" s="66"/>
    </row>
    <row r="96" spans="2:9">
      <c r="B96" s="66"/>
      <c r="C96" s="66"/>
      <c r="D96" s="66"/>
      <c r="E96" s="66"/>
      <c r="F96" s="66"/>
      <c r="G96" s="66"/>
      <c r="H96" s="66"/>
      <c r="I96" s="66"/>
    </row>
    <row r="97" spans="2:9">
      <c r="B97" s="66"/>
      <c r="C97" s="66"/>
      <c r="D97" s="66"/>
      <c r="E97" s="66"/>
      <c r="F97" s="66"/>
      <c r="G97" s="66"/>
      <c r="H97" s="66"/>
      <c r="I97" s="66"/>
    </row>
    <row r="98" spans="2:9">
      <c r="B98" s="66"/>
      <c r="C98" s="66"/>
      <c r="D98" s="66"/>
      <c r="E98" s="66"/>
      <c r="F98" s="66"/>
      <c r="G98" s="66"/>
      <c r="H98" s="66"/>
      <c r="I98" s="66"/>
    </row>
    <row r="99" spans="2:9">
      <c r="B99" s="66"/>
      <c r="C99" s="66"/>
      <c r="D99" s="66"/>
      <c r="E99" s="66"/>
      <c r="F99" s="66"/>
      <c r="G99" s="66"/>
      <c r="H99" s="66"/>
      <c r="I99" s="66"/>
    </row>
    <row r="100" spans="2:9">
      <c r="B100" s="66"/>
      <c r="C100" s="66"/>
      <c r="D100" s="66"/>
      <c r="E100" s="66"/>
      <c r="F100" s="66"/>
      <c r="G100" s="66"/>
      <c r="H100" s="66"/>
      <c r="I100" s="66"/>
    </row>
    <row r="101" spans="2:9">
      <c r="B101" s="66"/>
      <c r="C101" s="66"/>
      <c r="D101" s="66"/>
      <c r="E101" s="66"/>
      <c r="F101" s="66"/>
      <c r="G101" s="66"/>
      <c r="H101" s="66"/>
      <c r="I101" s="66"/>
    </row>
    <row r="102" spans="2:9">
      <c r="B102" s="66"/>
      <c r="C102" s="66"/>
      <c r="D102" s="66"/>
      <c r="E102" s="66"/>
      <c r="F102" s="66"/>
      <c r="G102" s="66"/>
      <c r="H102" s="66"/>
      <c r="I102" s="66"/>
    </row>
    <row r="103" spans="2:9">
      <c r="B103" s="66"/>
      <c r="C103" s="66"/>
      <c r="D103" s="66"/>
      <c r="E103" s="66"/>
      <c r="F103" s="66"/>
      <c r="G103" s="66"/>
      <c r="H103" s="66"/>
      <c r="I103" s="66"/>
    </row>
    <row r="104" spans="2:9">
      <c r="B104" s="66"/>
      <c r="C104" s="66"/>
      <c r="D104" s="66"/>
      <c r="E104" s="66"/>
      <c r="F104" s="66"/>
      <c r="G104" s="66"/>
      <c r="H104" s="66"/>
      <c r="I104" s="66"/>
    </row>
    <row r="105" spans="2:9">
      <c r="B105" s="66"/>
      <c r="C105" s="66"/>
      <c r="D105" s="66"/>
      <c r="E105" s="66"/>
      <c r="F105" s="66"/>
      <c r="G105" s="66"/>
      <c r="H105" s="66"/>
      <c r="I105" s="66"/>
    </row>
    <row r="106" spans="2:9">
      <c r="B106" s="66"/>
      <c r="C106" s="66"/>
      <c r="D106" s="66"/>
      <c r="E106" s="66"/>
      <c r="F106" s="66"/>
      <c r="G106" s="66"/>
      <c r="H106" s="66"/>
      <c r="I106" s="66"/>
    </row>
    <row r="107" spans="2:9">
      <c r="B107" s="66"/>
      <c r="C107" s="66"/>
      <c r="D107" s="66"/>
      <c r="E107" s="66"/>
      <c r="F107" s="66"/>
      <c r="G107" s="66"/>
      <c r="H107" s="66"/>
      <c r="I107" s="66"/>
    </row>
    <row r="108" spans="2:9">
      <c r="B108" s="66"/>
      <c r="C108" s="66"/>
      <c r="D108" s="66"/>
      <c r="E108" s="66"/>
      <c r="F108" s="66"/>
      <c r="G108" s="66"/>
      <c r="H108" s="66"/>
      <c r="I108" s="66"/>
    </row>
    <row r="109" spans="2:9">
      <c r="B109" s="66"/>
      <c r="C109" s="66"/>
      <c r="D109" s="66"/>
      <c r="E109" s="66"/>
      <c r="F109" s="66"/>
      <c r="G109" s="66"/>
      <c r="H109" s="66"/>
      <c r="I109" s="66"/>
    </row>
    <row r="110" spans="2:9">
      <c r="B110" s="66"/>
      <c r="C110" s="66"/>
      <c r="D110" s="66"/>
      <c r="E110" s="66"/>
      <c r="F110" s="66"/>
      <c r="G110" s="66"/>
      <c r="H110" s="66"/>
      <c r="I110" s="66"/>
    </row>
    <row r="111" spans="2:9">
      <c r="B111" s="66"/>
      <c r="C111" s="66"/>
      <c r="D111" s="66"/>
      <c r="E111" s="66"/>
      <c r="F111" s="66"/>
      <c r="G111" s="66"/>
      <c r="H111" s="66"/>
      <c r="I111" s="66"/>
    </row>
    <row r="112" spans="2:9">
      <c r="B112" s="66"/>
      <c r="C112" s="66"/>
      <c r="D112" s="66"/>
      <c r="E112" s="66"/>
      <c r="F112" s="66"/>
      <c r="G112" s="66"/>
      <c r="H112" s="66"/>
      <c r="I112" s="66"/>
    </row>
    <row r="113" spans="2:9">
      <c r="B113" s="66"/>
      <c r="C113" s="66"/>
      <c r="D113" s="66"/>
      <c r="E113" s="66"/>
      <c r="F113" s="66"/>
      <c r="G113" s="66"/>
      <c r="H113" s="66"/>
      <c r="I113" s="66"/>
    </row>
    <row r="114" spans="2:9">
      <c r="B114" s="66"/>
      <c r="C114" s="66"/>
      <c r="D114" s="66"/>
      <c r="E114" s="66"/>
      <c r="F114" s="66"/>
      <c r="G114" s="66"/>
      <c r="H114" s="66"/>
      <c r="I114" s="66"/>
    </row>
    <row r="115" spans="2:9">
      <c r="B115" s="66"/>
      <c r="C115" s="66"/>
      <c r="D115" s="66"/>
      <c r="E115" s="66"/>
      <c r="F115" s="66"/>
      <c r="G115" s="66"/>
      <c r="H115" s="66"/>
      <c r="I115" s="66"/>
    </row>
    <row r="116" spans="2:9">
      <c r="B116" s="66"/>
      <c r="C116" s="66"/>
      <c r="D116" s="66"/>
      <c r="E116" s="66"/>
      <c r="F116" s="66"/>
      <c r="G116" s="66"/>
      <c r="H116" s="66"/>
      <c r="I116" s="66"/>
    </row>
    <row r="117" spans="2:9">
      <c r="B117" s="66"/>
      <c r="C117" s="66"/>
      <c r="D117" s="66"/>
      <c r="E117" s="66"/>
      <c r="F117" s="66"/>
      <c r="G117" s="66"/>
      <c r="H117" s="66"/>
      <c r="I117" s="66"/>
    </row>
    <row r="118" spans="2:9">
      <c r="B118" s="66"/>
      <c r="C118" s="66"/>
      <c r="D118" s="66"/>
      <c r="E118" s="66"/>
      <c r="F118" s="66"/>
      <c r="G118" s="66"/>
      <c r="H118" s="66"/>
      <c r="I118" s="66"/>
    </row>
    <row r="119" spans="2:9">
      <c r="B119" s="66"/>
      <c r="C119" s="66"/>
      <c r="D119" s="66"/>
      <c r="E119" s="66"/>
      <c r="F119" s="66"/>
      <c r="G119" s="66"/>
      <c r="H119" s="66"/>
      <c r="I119" s="66"/>
    </row>
    <row r="120" spans="2:9">
      <c r="B120" s="66"/>
      <c r="C120" s="66"/>
      <c r="D120" s="66"/>
      <c r="E120" s="66"/>
      <c r="F120" s="66"/>
      <c r="G120" s="66"/>
      <c r="H120" s="66"/>
      <c r="I120" s="66"/>
    </row>
    <row r="121" spans="2:9">
      <c r="B121" s="66"/>
      <c r="C121" s="66"/>
      <c r="D121" s="66"/>
      <c r="E121" s="66"/>
      <c r="F121" s="66"/>
      <c r="G121" s="66"/>
      <c r="H121" s="66"/>
      <c r="I121" s="66"/>
    </row>
    <row r="122" spans="2:9">
      <c r="B122" s="66"/>
      <c r="C122" s="66"/>
      <c r="D122" s="66"/>
      <c r="E122" s="66"/>
      <c r="F122" s="66"/>
      <c r="G122" s="66"/>
      <c r="H122" s="66"/>
      <c r="I122" s="66"/>
    </row>
    <row r="123" spans="2:9">
      <c r="B123" s="66"/>
      <c r="C123" s="66"/>
      <c r="D123" s="66"/>
      <c r="E123" s="66"/>
      <c r="F123" s="66"/>
      <c r="G123" s="66"/>
      <c r="H123" s="66"/>
      <c r="I123" s="66"/>
    </row>
    <row r="124" spans="2:9">
      <c r="B124" s="66"/>
      <c r="C124" s="66"/>
      <c r="D124" s="66"/>
      <c r="E124" s="66"/>
      <c r="F124" s="66"/>
      <c r="G124" s="66"/>
      <c r="H124" s="66"/>
      <c r="I124" s="66"/>
    </row>
    <row r="125" spans="2:9">
      <c r="B125" s="66"/>
      <c r="C125" s="66"/>
      <c r="D125" s="66"/>
      <c r="E125" s="66"/>
      <c r="F125" s="66"/>
      <c r="G125" s="66"/>
      <c r="H125" s="66"/>
      <c r="I125" s="66"/>
    </row>
    <row r="126" spans="2:9">
      <c r="B126" s="66"/>
      <c r="C126" s="66"/>
      <c r="D126" s="66"/>
      <c r="E126" s="66"/>
      <c r="F126" s="66"/>
      <c r="G126" s="66"/>
      <c r="H126" s="66"/>
      <c r="I126" s="66"/>
    </row>
    <row r="127" spans="2:9">
      <c r="B127" s="66"/>
      <c r="C127" s="66"/>
      <c r="D127" s="66"/>
      <c r="E127" s="66"/>
      <c r="F127" s="66"/>
      <c r="G127" s="66"/>
      <c r="H127" s="66"/>
      <c r="I127" s="66"/>
    </row>
    <row r="128" spans="2:9">
      <c r="B128" s="66"/>
      <c r="C128" s="66"/>
      <c r="D128" s="66"/>
      <c r="E128" s="66"/>
      <c r="F128" s="66"/>
      <c r="G128" s="66"/>
      <c r="H128" s="66"/>
      <c r="I128" s="66"/>
    </row>
    <row r="129" spans="2:9">
      <c r="B129" s="66"/>
      <c r="C129" s="66"/>
      <c r="D129" s="66"/>
      <c r="E129" s="66"/>
      <c r="F129" s="66"/>
      <c r="G129" s="66"/>
      <c r="H129" s="66"/>
      <c r="I129" s="66"/>
    </row>
    <row r="130" spans="2:9">
      <c r="B130" s="66"/>
      <c r="C130" s="66"/>
      <c r="D130" s="66"/>
      <c r="E130" s="66"/>
      <c r="F130" s="66"/>
      <c r="G130" s="66"/>
      <c r="H130" s="66"/>
      <c r="I130" s="66"/>
    </row>
    <row r="131" spans="2:9">
      <c r="B131" s="66"/>
      <c r="C131" s="66"/>
      <c r="D131" s="66"/>
      <c r="E131" s="66"/>
      <c r="F131" s="66"/>
      <c r="G131" s="66"/>
      <c r="H131" s="66"/>
      <c r="I131" s="66"/>
    </row>
    <row r="132" spans="2:9">
      <c r="B132" s="66"/>
      <c r="C132" s="66"/>
      <c r="D132" s="66"/>
      <c r="E132" s="66"/>
      <c r="F132" s="66"/>
      <c r="G132" s="66"/>
      <c r="H132" s="66"/>
      <c r="I132" s="66"/>
    </row>
  </sheetData>
  <mergeCells count="57">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41:B42"/>
    <mergeCell ref="H41:H42"/>
    <mergeCell ref="B34:I34"/>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59:J59"/>
    <mergeCell ref="B60:J61"/>
    <mergeCell ref="B69:E69"/>
    <mergeCell ref="G72:I72"/>
    <mergeCell ref="G75:I75"/>
    <mergeCell ref="B62:D62"/>
    <mergeCell ref="F62:I62"/>
    <mergeCell ref="G65:I65"/>
    <mergeCell ref="G66:I66"/>
    <mergeCell ref="G67:H67"/>
    <mergeCell ref="F69:I69"/>
    <mergeCell ref="G68:I68"/>
    <mergeCell ref="G73:I73"/>
    <mergeCell ref="G74:H74"/>
  </mergeCells>
  <phoneticPr fontId="39" type="noConversion"/>
  <dataValidations count="1">
    <dataValidation type="list" allowBlank="1" showInputMessage="1" showErrorMessage="1" sqref="C43:C56 C39 C19:C33">
      <formula1>"1.,2.,3.,4.,5.,6.,"</formula1>
    </dataValidation>
  </dataValidations>
  <printOptions horizontalCentered="1"/>
  <pageMargins left="0.35433070866141736" right="0.19685039370078741" top="0.35433070866141736" bottom="0.19685039370078741" header="0.11811023622047245" footer="0"/>
  <pageSetup paperSize="9" orientation="landscape" r:id="rId1"/>
  <rowBreaks count="1" manualBreakCount="1">
    <brk id="39" max="16383" man="1"/>
  </rowBreaks>
  <ignoredErrors>
    <ignoredError sqref="J37" formulaRange="1"/>
  </ignoredErrors>
  <drawing r:id="rId2"/>
</worksheet>
</file>

<file path=xl/worksheets/sheet7.xml><?xml version="1.0" encoding="utf-8"?>
<worksheet xmlns="http://schemas.openxmlformats.org/spreadsheetml/2006/main" xmlns:r="http://schemas.openxmlformats.org/officeDocument/2006/relationships">
  <sheetPr codeName="Plan6"/>
  <dimension ref="A1:AS537"/>
  <sheetViews>
    <sheetView zoomScale="110" zoomScaleNormal="110" workbookViewId="0">
      <pane ySplit="2" topLeftCell="A3" activePane="bottomLeft" state="frozen"/>
      <selection pane="bottomLeft" activeCell="A2" sqref="A2"/>
    </sheetView>
  </sheetViews>
  <sheetFormatPr defaultColWidth="32" defaultRowHeight="15"/>
  <cols>
    <col min="1" max="1" width="38.85546875" style="191" bestFit="1" customWidth="1"/>
    <col min="2" max="2" width="10.85546875" style="191" customWidth="1"/>
    <col min="3" max="3" width="6.42578125" style="191" bestFit="1" customWidth="1"/>
    <col min="4" max="4" width="10.28515625" style="199" bestFit="1" customWidth="1"/>
    <col min="5" max="5" width="13.85546875" style="199" bestFit="1" customWidth="1"/>
    <col min="6" max="6" width="17.42578125" style="199" bestFit="1" customWidth="1"/>
    <col min="7" max="7" width="12.5703125" style="199" bestFit="1" customWidth="1"/>
    <col min="8" max="9" width="13.28515625" style="201" bestFit="1" customWidth="1"/>
    <col min="10" max="10" width="49.42578125" style="199" bestFit="1" customWidth="1"/>
    <col min="11" max="11" width="4.85546875" style="199" bestFit="1" customWidth="1"/>
    <col min="12" max="12" width="20.28515625" style="202" bestFit="1" customWidth="1"/>
    <col min="13" max="13" width="37.140625" style="199" bestFit="1" customWidth="1"/>
    <col min="14" max="14" width="48" style="199" bestFit="1" customWidth="1"/>
    <col min="15" max="15" width="37.28515625" style="199" bestFit="1" customWidth="1"/>
    <col min="16" max="16" width="10.85546875" style="199" bestFit="1" customWidth="1"/>
    <col min="17" max="17" width="31" style="199" bestFit="1" customWidth="1"/>
    <col min="18" max="18" width="4.28515625" style="199" bestFit="1" customWidth="1"/>
    <col min="19" max="19" width="47.85546875" style="199" bestFit="1" customWidth="1"/>
    <col min="20" max="20" width="8.28515625" style="199" bestFit="1" customWidth="1"/>
    <col min="21" max="21" width="36.42578125" style="199" bestFit="1" customWidth="1"/>
    <col min="22" max="22" width="24.5703125" style="199" bestFit="1" customWidth="1"/>
    <col min="23" max="23" width="4.5703125" style="199" bestFit="1" customWidth="1"/>
    <col min="24" max="24" width="13" style="199" bestFit="1" customWidth="1"/>
    <col min="25" max="25" width="21.42578125" style="277" bestFit="1" customWidth="1"/>
    <col min="26" max="26" width="12.140625" style="199" bestFit="1" customWidth="1"/>
    <col min="27" max="27" width="6.42578125" style="199" bestFit="1" customWidth="1"/>
    <col min="28" max="28" width="21.42578125" style="204" bestFit="1" customWidth="1"/>
    <col min="29" max="29" width="37.42578125" style="191" customWidth="1"/>
    <col min="30" max="30" width="12.5703125" style="191" customWidth="1"/>
    <col min="31" max="31" width="16.140625" style="191" customWidth="1"/>
    <col min="32" max="32" width="41.42578125" style="191" customWidth="1"/>
    <col min="33" max="33" width="17.7109375" style="191" bestFit="1" customWidth="1"/>
    <col min="34" max="34" width="24" style="191" bestFit="1" customWidth="1"/>
    <col min="35" max="35" width="16.28515625" style="191" bestFit="1" customWidth="1"/>
    <col min="36" max="36" width="10.5703125" style="191" bestFit="1" customWidth="1"/>
    <col min="37" max="37" width="15.28515625" style="191" bestFit="1" customWidth="1"/>
    <col min="38" max="38" width="15.85546875" style="191" bestFit="1" customWidth="1"/>
    <col min="39" max="39" width="8.85546875" style="191" bestFit="1" customWidth="1"/>
    <col min="40" max="40" width="12.85546875" style="191" bestFit="1" customWidth="1"/>
    <col min="41" max="41" width="29.7109375" style="191" bestFit="1" customWidth="1"/>
    <col min="42" max="42" width="11.85546875" style="191" bestFit="1" customWidth="1"/>
    <col min="43" max="43" width="25.28515625" style="191" bestFit="1" customWidth="1"/>
    <col min="44" max="44" width="15.28515625" style="204" customWidth="1"/>
    <col min="45" max="45" width="25.28515625" style="191" bestFit="1" customWidth="1"/>
    <col min="46" max="16384" width="32" style="191"/>
  </cols>
  <sheetData>
    <row r="1" spans="1:45" s="137" customFormat="1" ht="34.5" customHeight="1">
      <c r="A1" s="137">
        <v>1</v>
      </c>
      <c r="B1" s="137">
        <v>2</v>
      </c>
      <c r="C1" s="137">
        <v>3</v>
      </c>
      <c r="D1" s="137">
        <v>4</v>
      </c>
      <c r="E1" s="137">
        <v>5</v>
      </c>
      <c r="F1" s="137">
        <v>6</v>
      </c>
      <c r="G1" s="137">
        <v>7</v>
      </c>
      <c r="H1" s="137">
        <v>8</v>
      </c>
      <c r="I1" s="137">
        <v>9</v>
      </c>
      <c r="J1" s="137">
        <v>10</v>
      </c>
      <c r="K1" s="137">
        <v>11</v>
      </c>
      <c r="L1" s="137">
        <v>12</v>
      </c>
      <c r="M1" s="137">
        <v>13</v>
      </c>
      <c r="N1" s="137">
        <v>14</v>
      </c>
      <c r="O1" s="137">
        <v>15</v>
      </c>
      <c r="P1" s="137">
        <v>16</v>
      </c>
      <c r="Q1" s="137">
        <v>17</v>
      </c>
      <c r="R1" s="137">
        <v>18</v>
      </c>
      <c r="S1" s="137">
        <v>19</v>
      </c>
      <c r="T1" s="137">
        <v>20</v>
      </c>
      <c r="U1" s="137">
        <v>21</v>
      </c>
      <c r="V1" s="137">
        <v>22</v>
      </c>
      <c r="W1" s="137">
        <v>23</v>
      </c>
      <c r="X1" s="137">
        <v>24</v>
      </c>
      <c r="Y1" s="276">
        <v>25</v>
      </c>
      <c r="Z1" s="137">
        <v>26</v>
      </c>
      <c r="AA1" s="137">
        <v>27</v>
      </c>
      <c r="AB1" s="137">
        <v>28</v>
      </c>
      <c r="AC1" s="137">
        <v>29</v>
      </c>
      <c r="AD1" s="137">
        <v>30</v>
      </c>
      <c r="AE1" s="137">
        <v>31</v>
      </c>
      <c r="AF1" s="137">
        <v>32</v>
      </c>
      <c r="AG1" s="137">
        <v>33</v>
      </c>
      <c r="AH1" s="137">
        <v>34</v>
      </c>
      <c r="AI1" s="137">
        <v>33</v>
      </c>
      <c r="AJ1" s="137">
        <v>34</v>
      </c>
      <c r="AK1" s="137">
        <v>35</v>
      </c>
      <c r="AL1" s="137">
        <v>36</v>
      </c>
      <c r="AM1" s="137">
        <v>37</v>
      </c>
      <c r="AN1" s="137">
        <v>38</v>
      </c>
      <c r="AO1" s="137">
        <v>39</v>
      </c>
      <c r="AP1" s="137">
        <v>40</v>
      </c>
      <c r="AQ1" s="137">
        <v>41</v>
      </c>
    </row>
    <row r="2" spans="1:45" s="138" customFormat="1" ht="49.5" customHeight="1">
      <c r="A2" s="299" t="s">
        <v>2375</v>
      </c>
      <c r="B2" s="300" t="s">
        <v>3748</v>
      </c>
      <c r="C2" s="301" t="s">
        <v>2376</v>
      </c>
      <c r="D2" s="301" t="s">
        <v>3745</v>
      </c>
      <c r="E2" s="302" t="s">
        <v>3746</v>
      </c>
      <c r="F2" s="302" t="s">
        <v>3747</v>
      </c>
      <c r="G2" s="302" t="s">
        <v>2377</v>
      </c>
      <c r="H2" s="303" t="s">
        <v>3749</v>
      </c>
      <c r="I2" s="303" t="s">
        <v>2379</v>
      </c>
      <c r="J2" s="304" t="s">
        <v>5243</v>
      </c>
      <c r="K2" s="304" t="s">
        <v>2380</v>
      </c>
      <c r="L2" s="304" t="s">
        <v>2381</v>
      </c>
      <c r="M2" s="304" t="s">
        <v>2382</v>
      </c>
      <c r="N2" s="304" t="s">
        <v>4247</v>
      </c>
      <c r="O2" s="304" t="s">
        <v>4248</v>
      </c>
      <c r="P2" s="304" t="s">
        <v>2340</v>
      </c>
      <c r="Q2" s="305" t="s">
        <v>2333</v>
      </c>
      <c r="R2" s="306" t="s">
        <v>2341</v>
      </c>
      <c r="S2" s="305" t="s">
        <v>2334</v>
      </c>
      <c r="T2" s="305" t="s">
        <v>2335</v>
      </c>
      <c r="U2" s="305" t="s">
        <v>2336</v>
      </c>
      <c r="V2" s="305" t="s">
        <v>2337</v>
      </c>
      <c r="W2" s="307" t="s">
        <v>2338</v>
      </c>
      <c r="X2" s="307" t="s">
        <v>2339</v>
      </c>
      <c r="Y2" s="308" t="s">
        <v>5745</v>
      </c>
      <c r="Z2" s="309" t="s">
        <v>2340</v>
      </c>
      <c r="AA2" s="305" t="s">
        <v>2341</v>
      </c>
      <c r="AB2" s="310" t="s">
        <v>2342</v>
      </c>
      <c r="AC2" s="311" t="s">
        <v>5757</v>
      </c>
      <c r="AD2" s="311" t="s">
        <v>5758</v>
      </c>
      <c r="AE2" s="311" t="s">
        <v>5759</v>
      </c>
      <c r="AF2" s="311" t="s">
        <v>5760</v>
      </c>
      <c r="AG2" s="206"/>
      <c r="AH2" s="206"/>
      <c r="AI2" s="206"/>
      <c r="AJ2" s="206" t="s">
        <v>2343</v>
      </c>
      <c r="AK2" s="206" t="s">
        <v>2344</v>
      </c>
      <c r="AL2" s="206" t="s">
        <v>2345</v>
      </c>
      <c r="AM2" s="206" t="s">
        <v>2346</v>
      </c>
      <c r="AN2" s="206" t="s">
        <v>2347</v>
      </c>
      <c r="AO2" s="206" t="s">
        <v>2348</v>
      </c>
      <c r="AP2" s="139" t="s">
        <v>3226</v>
      </c>
      <c r="AQ2" s="139" t="s">
        <v>1257</v>
      </c>
      <c r="AR2" s="139" t="s">
        <v>3224</v>
      </c>
      <c r="AS2" s="139" t="s">
        <v>3225</v>
      </c>
    </row>
    <row r="3" spans="1:45">
      <c r="A3" s="312" t="s">
        <v>2274</v>
      </c>
      <c r="B3" s="313">
        <v>0</v>
      </c>
      <c r="C3" s="314">
        <v>0.18406352839349399</v>
      </c>
      <c r="D3" s="315">
        <v>4516</v>
      </c>
      <c r="E3" s="316">
        <v>0.65040044980663603</v>
      </c>
      <c r="F3" s="317">
        <v>1.3875195185922E-3</v>
      </c>
      <c r="G3" s="318">
        <v>4114.05</v>
      </c>
      <c r="H3" s="319">
        <v>2802.7894275562498</v>
      </c>
      <c r="I3" s="320">
        <v>6916.8423807130703</v>
      </c>
      <c r="J3" s="219" t="s">
        <v>3750</v>
      </c>
      <c r="K3" s="220">
        <v>53</v>
      </c>
      <c r="L3" s="234">
        <v>32461660</v>
      </c>
      <c r="M3" s="321" t="s">
        <v>2383</v>
      </c>
      <c r="N3" s="220" t="s">
        <v>4249</v>
      </c>
      <c r="O3" s="220" t="s">
        <v>4250</v>
      </c>
      <c r="P3" s="321" t="s">
        <v>2384</v>
      </c>
      <c r="Q3" s="322" t="s">
        <v>5245</v>
      </c>
      <c r="R3" s="323" t="s">
        <v>58</v>
      </c>
      <c r="S3" s="324" t="s">
        <v>71</v>
      </c>
      <c r="T3" s="325">
        <v>87</v>
      </c>
      <c r="U3" s="326" t="s">
        <v>5743</v>
      </c>
      <c r="V3" s="326" t="s">
        <v>2349</v>
      </c>
      <c r="W3" s="327">
        <v>53</v>
      </c>
      <c r="X3" s="328" t="s">
        <v>2473</v>
      </c>
      <c r="Y3" s="329">
        <v>14392723000198</v>
      </c>
      <c r="Z3" s="330">
        <v>96445000</v>
      </c>
      <c r="AA3" s="331" t="s">
        <v>5244</v>
      </c>
      <c r="AB3" s="218" t="s">
        <v>5246</v>
      </c>
      <c r="AC3" s="332" t="s">
        <v>7123</v>
      </c>
      <c r="AD3" s="332">
        <v>321</v>
      </c>
      <c r="AE3" s="332" t="s">
        <v>7124</v>
      </c>
      <c r="AF3" s="332" t="s">
        <v>7125</v>
      </c>
      <c r="AG3"/>
      <c r="AH3"/>
      <c r="AI3"/>
      <c r="AJ3" s="189"/>
      <c r="AK3" s="190" t="s">
        <v>2350</v>
      </c>
      <c r="AL3" s="189"/>
      <c r="AM3" s="189"/>
      <c r="AN3" s="189"/>
      <c r="AO3" s="189"/>
      <c r="AP3" s="140"/>
      <c r="AQ3" s="140"/>
      <c r="AR3" s="207"/>
      <c r="AS3" s="208"/>
    </row>
    <row r="4" spans="1:45">
      <c r="A4" s="312" t="s">
        <v>2275</v>
      </c>
      <c r="B4" s="313">
        <v>78</v>
      </c>
      <c r="C4" s="314">
        <v>0.169328492978152</v>
      </c>
      <c r="D4" s="315">
        <v>4107</v>
      </c>
      <c r="E4" s="316">
        <v>0.58987331341650995</v>
      </c>
      <c r="F4" s="317">
        <v>1.25839509506088E-3</v>
      </c>
      <c r="G4" s="318">
        <v>4114.05</v>
      </c>
      <c r="H4" s="319">
        <v>2541.9580920229801</v>
      </c>
      <c r="I4" s="320">
        <v>6656.01104517981</v>
      </c>
      <c r="J4" s="219" t="s">
        <v>3751</v>
      </c>
      <c r="K4" s="220">
        <v>54</v>
      </c>
      <c r="L4" s="234">
        <v>33481080</v>
      </c>
      <c r="M4" s="321" t="s">
        <v>2385</v>
      </c>
      <c r="N4" s="220" t="s">
        <v>4251</v>
      </c>
      <c r="O4" s="220" t="s">
        <v>4252</v>
      </c>
      <c r="P4" s="321" t="s">
        <v>2386</v>
      </c>
      <c r="Q4" s="322" t="s">
        <v>2387</v>
      </c>
      <c r="R4" s="323" t="s">
        <v>58</v>
      </c>
      <c r="S4" s="324" t="s">
        <v>72</v>
      </c>
      <c r="T4" s="325">
        <v>887</v>
      </c>
      <c r="U4" s="326" t="s">
        <v>2388</v>
      </c>
      <c r="V4" s="326" t="s">
        <v>2349</v>
      </c>
      <c r="W4" s="327">
        <v>54</v>
      </c>
      <c r="X4" s="333" t="s">
        <v>2474</v>
      </c>
      <c r="Y4" s="329">
        <v>14347086000138</v>
      </c>
      <c r="Z4" s="330">
        <v>99965000</v>
      </c>
      <c r="AA4" s="331"/>
      <c r="AB4" s="218" t="s">
        <v>5247</v>
      </c>
      <c r="AC4" s="332" t="s">
        <v>5761</v>
      </c>
      <c r="AD4" s="332">
        <v>887</v>
      </c>
      <c r="AE4" s="332" t="s">
        <v>5762</v>
      </c>
      <c r="AF4" s="332" t="s">
        <v>5763</v>
      </c>
      <c r="AG4"/>
      <c r="AH4"/>
      <c r="AI4"/>
      <c r="AJ4" s="192"/>
      <c r="AK4" s="193" t="s">
        <v>2350</v>
      </c>
      <c r="AL4" s="192"/>
      <c r="AM4" s="192"/>
      <c r="AN4" s="192"/>
      <c r="AO4" s="192"/>
      <c r="AP4" s="140"/>
      <c r="AQ4" s="194"/>
      <c r="AR4" s="207"/>
      <c r="AS4" s="209"/>
    </row>
    <row r="5" spans="1:45">
      <c r="A5" s="312" t="s">
        <v>2276</v>
      </c>
      <c r="B5" s="313">
        <v>9</v>
      </c>
      <c r="C5" s="314">
        <v>0.25686634294473498</v>
      </c>
      <c r="D5" s="315">
        <v>16556</v>
      </c>
      <c r="E5" s="316">
        <v>1.10293651527329</v>
      </c>
      <c r="F5" s="317">
        <v>2.3529287889710601E-3</v>
      </c>
      <c r="G5" s="318">
        <v>4114.05</v>
      </c>
      <c r="H5" s="319">
        <v>4752.9161537215496</v>
      </c>
      <c r="I5" s="320">
        <v>8866.9691068783704</v>
      </c>
      <c r="J5" s="221" t="s">
        <v>3752</v>
      </c>
      <c r="K5" s="220">
        <v>55</v>
      </c>
      <c r="L5" s="234">
        <v>32651144</v>
      </c>
      <c r="M5" s="321" t="s">
        <v>2389</v>
      </c>
      <c r="N5" s="220" t="s">
        <v>4253</v>
      </c>
      <c r="O5" s="220" t="s">
        <v>4254</v>
      </c>
      <c r="P5" s="321" t="s">
        <v>2390</v>
      </c>
      <c r="Q5" s="322" t="s">
        <v>2391</v>
      </c>
      <c r="R5" s="323" t="s">
        <v>58</v>
      </c>
      <c r="S5" s="324" t="s">
        <v>73</v>
      </c>
      <c r="T5" s="325">
        <v>1274</v>
      </c>
      <c r="U5" s="326" t="s">
        <v>2349</v>
      </c>
      <c r="V5" s="326" t="s">
        <v>2349</v>
      </c>
      <c r="W5" s="327">
        <v>55</v>
      </c>
      <c r="X5" s="333" t="s">
        <v>2475</v>
      </c>
      <c r="Y5" s="329">
        <v>13845998000177</v>
      </c>
      <c r="Z5" s="330">
        <v>96540000</v>
      </c>
      <c r="AA5" s="331"/>
      <c r="AB5" s="218" t="s">
        <v>5248</v>
      </c>
      <c r="AC5" s="332" t="s">
        <v>5764</v>
      </c>
      <c r="AD5" s="332">
        <v>905</v>
      </c>
      <c r="AE5" s="332" t="s">
        <v>5765</v>
      </c>
      <c r="AF5" s="332" t="s">
        <v>5766</v>
      </c>
      <c r="AG5"/>
      <c r="AH5"/>
      <c r="AI5"/>
      <c r="AJ5" s="192"/>
      <c r="AK5" s="193" t="s">
        <v>2350</v>
      </c>
      <c r="AL5" s="192"/>
      <c r="AM5" s="192"/>
      <c r="AN5" s="192"/>
      <c r="AO5" s="192"/>
      <c r="AP5" s="140"/>
      <c r="AQ5" s="194"/>
      <c r="AR5" s="207"/>
      <c r="AS5" s="208"/>
    </row>
    <row r="6" spans="1:45">
      <c r="A6" s="312" t="s">
        <v>2277</v>
      </c>
      <c r="B6" s="313">
        <v>313</v>
      </c>
      <c r="C6" s="314">
        <v>0.18832067023941501</v>
      </c>
      <c r="D6" s="315">
        <v>7485</v>
      </c>
      <c r="E6" s="316">
        <v>0.71783852418651695</v>
      </c>
      <c r="F6" s="317">
        <v>1.53138726119013E-3</v>
      </c>
      <c r="G6" s="318">
        <v>4114.05</v>
      </c>
      <c r="H6" s="319">
        <v>3093.4022676040699</v>
      </c>
      <c r="I6" s="320">
        <v>7207.4552207608904</v>
      </c>
      <c r="J6" s="219" t="s">
        <v>3753</v>
      </c>
      <c r="K6" s="220">
        <v>55</v>
      </c>
      <c r="L6" s="234">
        <v>33870600</v>
      </c>
      <c r="M6" s="321" t="s">
        <v>61</v>
      </c>
      <c r="N6" s="220" t="s">
        <v>4255</v>
      </c>
      <c r="O6" s="220" t="s">
        <v>4256</v>
      </c>
      <c r="P6" s="321" t="s">
        <v>2392</v>
      </c>
      <c r="Q6" s="322" t="s">
        <v>2393</v>
      </c>
      <c r="R6" s="323" t="s">
        <v>58</v>
      </c>
      <c r="S6" s="324" t="s">
        <v>74</v>
      </c>
      <c r="T6" s="325">
        <v>172</v>
      </c>
      <c r="U6" s="326" t="s">
        <v>2394</v>
      </c>
      <c r="V6" s="326" t="s">
        <v>2349</v>
      </c>
      <c r="W6" s="327">
        <v>55</v>
      </c>
      <c r="X6" s="333" t="s">
        <v>2476</v>
      </c>
      <c r="Y6" s="329">
        <v>14334103000100</v>
      </c>
      <c r="Z6" s="330">
        <v>98750000</v>
      </c>
      <c r="AA6" s="331"/>
      <c r="AB6" s="218" t="s">
        <v>5249</v>
      </c>
      <c r="AC6" s="332" t="s">
        <v>5767</v>
      </c>
      <c r="AD6" s="332">
        <v>0</v>
      </c>
      <c r="AE6" s="332" t="s">
        <v>5768</v>
      </c>
      <c r="AF6" s="332" t="s">
        <v>5769</v>
      </c>
      <c r="AG6"/>
      <c r="AH6"/>
      <c r="AI6" s="192"/>
      <c r="AJ6" s="192"/>
      <c r="AK6" s="193" t="s">
        <v>2350</v>
      </c>
      <c r="AL6" s="192"/>
      <c r="AM6" s="192"/>
      <c r="AN6" s="192"/>
      <c r="AO6" s="192"/>
      <c r="AP6" s="140"/>
      <c r="AQ6" s="194"/>
      <c r="AR6" s="207"/>
      <c r="AS6" s="208"/>
    </row>
    <row r="7" spans="1:45">
      <c r="A7" s="312" t="s">
        <v>2278</v>
      </c>
      <c r="B7" s="313">
        <v>190</v>
      </c>
      <c r="C7" s="314">
        <v>0.204794499834899</v>
      </c>
      <c r="D7" s="315">
        <v>6435</v>
      </c>
      <c r="E7" s="316">
        <v>0.76313359258356706</v>
      </c>
      <c r="F7" s="317">
        <v>1.6280166400836401E-3</v>
      </c>
      <c r="G7" s="318">
        <v>4114.05</v>
      </c>
      <c r="H7" s="319">
        <v>3288.5936129689599</v>
      </c>
      <c r="I7" s="320">
        <v>7402.6465661257798</v>
      </c>
      <c r="J7" s="219" t="s">
        <v>3754</v>
      </c>
      <c r="K7" s="220">
        <v>55</v>
      </c>
      <c r="L7" s="234">
        <v>35461300</v>
      </c>
      <c r="M7" s="321" t="s">
        <v>2395</v>
      </c>
      <c r="N7" s="220" t="s">
        <v>4257</v>
      </c>
      <c r="O7" s="220" t="s">
        <v>4258</v>
      </c>
      <c r="P7" s="334" t="s">
        <v>2396</v>
      </c>
      <c r="Q7" s="322" t="s">
        <v>2397</v>
      </c>
      <c r="R7" s="323" t="s">
        <v>58</v>
      </c>
      <c r="S7" s="324" t="s">
        <v>75</v>
      </c>
      <c r="T7" s="325">
        <v>453</v>
      </c>
      <c r="U7" s="326" t="s">
        <v>2398</v>
      </c>
      <c r="V7" s="326" t="s">
        <v>2349</v>
      </c>
      <c r="W7" s="327">
        <v>55</v>
      </c>
      <c r="X7" s="333" t="s">
        <v>2477</v>
      </c>
      <c r="Y7" s="329">
        <v>14380833000130</v>
      </c>
      <c r="Z7" s="330">
        <v>98950000</v>
      </c>
      <c r="AA7" s="331"/>
      <c r="AB7" s="218" t="s">
        <v>5250</v>
      </c>
      <c r="AC7" s="332" t="s">
        <v>5770</v>
      </c>
      <c r="AD7" s="332">
        <v>453</v>
      </c>
      <c r="AE7" s="332" t="s">
        <v>5771</v>
      </c>
      <c r="AF7" s="332" t="s">
        <v>5772</v>
      </c>
      <c r="AG7"/>
      <c r="AH7"/>
      <c r="AI7" s="192"/>
      <c r="AJ7" s="192"/>
      <c r="AK7" s="193" t="s">
        <v>2350</v>
      </c>
      <c r="AL7" s="192"/>
      <c r="AM7" s="192"/>
      <c r="AN7" s="192"/>
      <c r="AO7" s="192"/>
      <c r="AP7" s="140"/>
      <c r="AQ7" s="194"/>
      <c r="AR7" s="207"/>
      <c r="AS7" s="208"/>
    </row>
    <row r="8" spans="1:45">
      <c r="A8" s="312" t="s">
        <v>1988</v>
      </c>
      <c r="B8" s="313">
        <v>5133</v>
      </c>
      <c r="C8" s="314">
        <v>0.25037123667889699</v>
      </c>
      <c r="D8" s="315">
        <v>72376</v>
      </c>
      <c r="E8" s="316">
        <v>1.34129288574021</v>
      </c>
      <c r="F8" s="317">
        <v>2.8614218512098099E-3</v>
      </c>
      <c r="G8" s="318">
        <v>4114.05</v>
      </c>
      <c r="H8" s="319">
        <v>5780.0721394438197</v>
      </c>
      <c r="I8" s="320">
        <v>9894.1250926006396</v>
      </c>
      <c r="J8" s="222" t="s">
        <v>3755</v>
      </c>
      <c r="K8" s="220">
        <v>55</v>
      </c>
      <c r="L8" s="234">
        <v>39611603</v>
      </c>
      <c r="M8" s="321" t="s">
        <v>2399</v>
      </c>
      <c r="N8" s="220" t="s">
        <v>4259</v>
      </c>
      <c r="O8" s="220" t="s">
        <v>4260</v>
      </c>
      <c r="P8" s="335">
        <v>97543390</v>
      </c>
      <c r="Q8" s="322" t="s">
        <v>2400</v>
      </c>
      <c r="R8" s="323" t="s">
        <v>58</v>
      </c>
      <c r="S8" s="324" t="s">
        <v>76</v>
      </c>
      <c r="T8" s="325">
        <v>409</v>
      </c>
      <c r="U8" s="326" t="s">
        <v>2351</v>
      </c>
      <c r="V8" s="326" t="s">
        <v>2349</v>
      </c>
      <c r="W8" s="327">
        <v>55</v>
      </c>
      <c r="X8" s="333" t="s">
        <v>2478</v>
      </c>
      <c r="Y8" s="329">
        <v>13470792000100</v>
      </c>
      <c r="Z8" s="330">
        <v>97542570</v>
      </c>
      <c r="AA8" s="331"/>
      <c r="AB8" s="218" t="s">
        <v>5251</v>
      </c>
      <c r="AC8" s="332" t="s">
        <v>5773</v>
      </c>
      <c r="AD8" s="332">
        <v>57</v>
      </c>
      <c r="AE8" s="332" t="s">
        <v>5774</v>
      </c>
      <c r="AF8" s="332" t="s">
        <v>5775</v>
      </c>
      <c r="AG8"/>
      <c r="AH8"/>
      <c r="AI8" s="192"/>
      <c r="AJ8" s="192"/>
      <c r="AK8" s="193" t="s">
        <v>2350</v>
      </c>
      <c r="AL8" s="192"/>
      <c r="AM8" s="192"/>
      <c r="AN8" s="192"/>
      <c r="AO8" s="192"/>
      <c r="AP8" s="140"/>
      <c r="AQ8" s="194"/>
      <c r="AR8" s="207"/>
      <c r="AS8" s="208"/>
    </row>
    <row r="9" spans="1:45">
      <c r="A9" s="312" t="s">
        <v>1989</v>
      </c>
      <c r="B9" s="313">
        <v>356</v>
      </c>
      <c r="C9" s="314">
        <v>0.23662720894936201</v>
      </c>
      <c r="D9" s="315">
        <v>4227</v>
      </c>
      <c r="E9" s="316">
        <v>0.82788405534475595</v>
      </c>
      <c r="F9" s="317">
        <v>1.7661508171829001E-3</v>
      </c>
      <c r="G9" s="318">
        <v>4114.05</v>
      </c>
      <c r="H9" s="319">
        <v>3567.6246507094602</v>
      </c>
      <c r="I9" s="320">
        <v>7681.6776038662902</v>
      </c>
      <c r="J9" s="219" t="s">
        <v>3756</v>
      </c>
      <c r="K9" s="220">
        <v>55</v>
      </c>
      <c r="L9" s="234">
        <v>35361133</v>
      </c>
      <c r="M9" s="321" t="s">
        <v>2401</v>
      </c>
      <c r="N9" s="220" t="s">
        <v>4261</v>
      </c>
      <c r="O9" s="220" t="s">
        <v>4262</v>
      </c>
      <c r="P9" s="321" t="s">
        <v>2402</v>
      </c>
      <c r="Q9" s="322" t="s">
        <v>7209</v>
      </c>
      <c r="R9" s="323" t="s">
        <v>58</v>
      </c>
      <c r="S9" s="324"/>
      <c r="T9" s="325"/>
      <c r="U9" s="326"/>
      <c r="V9" s="326"/>
      <c r="W9" s="327"/>
      <c r="X9" s="333" t="s">
        <v>2479</v>
      </c>
      <c r="Y9" s="329" t="s">
        <v>7211</v>
      </c>
      <c r="Z9" s="330" t="s">
        <v>2402</v>
      </c>
      <c r="AA9" s="331"/>
      <c r="AB9" s="218" t="s">
        <v>5252</v>
      </c>
      <c r="AC9" s="332" t="s">
        <v>7206</v>
      </c>
      <c r="AD9" s="332">
        <v>53</v>
      </c>
      <c r="AE9" s="332" t="s">
        <v>7207</v>
      </c>
      <c r="AF9" s="332" t="s">
        <v>7208</v>
      </c>
      <c r="AG9"/>
      <c r="AH9"/>
      <c r="AI9"/>
      <c r="AJ9" s="192"/>
      <c r="AK9" s="193" t="s">
        <v>2350</v>
      </c>
      <c r="AL9" s="192"/>
      <c r="AM9" s="192"/>
      <c r="AN9" s="192"/>
      <c r="AO9" s="192"/>
      <c r="AP9" s="140"/>
      <c r="AQ9" s="194"/>
      <c r="AR9" s="207"/>
      <c r="AS9" s="208"/>
    </row>
    <row r="10" spans="1:45">
      <c r="A10" s="312" t="s">
        <v>1990</v>
      </c>
      <c r="B10" s="313">
        <v>16</v>
      </c>
      <c r="C10" s="314">
        <v>0.15632859958541401</v>
      </c>
      <c r="D10" s="315">
        <v>2072</v>
      </c>
      <c r="E10" s="316">
        <v>0.49146987217098997</v>
      </c>
      <c r="F10" s="317">
        <v>1.0484679717549399E-3</v>
      </c>
      <c r="G10" s="318">
        <v>4114.05</v>
      </c>
      <c r="H10" s="319">
        <v>2117.9053029449801</v>
      </c>
      <c r="I10" s="320">
        <v>6231.9582561017996</v>
      </c>
      <c r="J10" s="221" t="s">
        <v>3757</v>
      </c>
      <c r="K10" s="220">
        <v>54</v>
      </c>
      <c r="L10" s="234">
        <v>36151145</v>
      </c>
      <c r="M10" s="321" t="s">
        <v>62</v>
      </c>
      <c r="N10" s="220" t="s">
        <v>4263</v>
      </c>
      <c r="O10" s="220" t="s">
        <v>4264</v>
      </c>
      <c r="P10" s="321" t="s">
        <v>2403</v>
      </c>
      <c r="Q10" s="322" t="s">
        <v>1692</v>
      </c>
      <c r="R10" s="323" t="s">
        <v>58</v>
      </c>
      <c r="S10" s="324" t="s">
        <v>77</v>
      </c>
      <c r="T10" s="325">
        <v>845</v>
      </c>
      <c r="U10" s="326" t="s">
        <v>2351</v>
      </c>
      <c r="V10" s="326" t="s">
        <v>2349</v>
      </c>
      <c r="W10" s="327">
        <v>54</v>
      </c>
      <c r="X10" s="333" t="s">
        <v>2480</v>
      </c>
      <c r="Y10" s="329">
        <v>14489266000154</v>
      </c>
      <c r="Z10" s="330">
        <v>99523000</v>
      </c>
      <c r="AA10" s="331"/>
      <c r="AB10" s="218" t="s">
        <v>5253</v>
      </c>
      <c r="AC10" s="332" t="s">
        <v>7126</v>
      </c>
      <c r="AD10" s="332">
        <v>977</v>
      </c>
      <c r="AE10" s="332" t="s">
        <v>7127</v>
      </c>
      <c r="AF10" s="332" t="s">
        <v>7128</v>
      </c>
      <c r="AG10"/>
      <c r="AH10"/>
      <c r="AI10"/>
      <c r="AJ10" s="192"/>
      <c r="AK10" s="193" t="s">
        <v>2350</v>
      </c>
      <c r="AL10" s="192"/>
      <c r="AM10" s="192"/>
      <c r="AN10" s="192"/>
      <c r="AO10" s="192"/>
      <c r="AP10" s="140"/>
      <c r="AQ10" s="194"/>
      <c r="AR10" s="207"/>
      <c r="AS10" s="208"/>
    </row>
    <row r="11" spans="1:45">
      <c r="A11" s="312" t="s">
        <v>1991</v>
      </c>
      <c r="B11" s="313">
        <v>225</v>
      </c>
      <c r="C11" s="314">
        <v>0.17487406370508801</v>
      </c>
      <c r="D11" s="315">
        <v>7311</v>
      </c>
      <c r="E11" s="316">
        <v>0.66423525088733104</v>
      </c>
      <c r="F11" s="317">
        <v>1.4170337302459801E-3</v>
      </c>
      <c r="G11" s="318">
        <v>4114.05</v>
      </c>
      <c r="H11" s="319">
        <v>2862.40813509688</v>
      </c>
      <c r="I11" s="320">
        <v>6976.4610882536999</v>
      </c>
      <c r="J11" s="222" t="s">
        <v>3758</v>
      </c>
      <c r="K11" s="220">
        <v>55</v>
      </c>
      <c r="L11" s="234">
        <v>37961166</v>
      </c>
      <c r="M11" s="321" t="s">
        <v>1693</v>
      </c>
      <c r="N11" s="220" t="s">
        <v>4265</v>
      </c>
      <c r="O11" s="220" t="s">
        <v>4266</v>
      </c>
      <c r="P11" s="321" t="s">
        <v>1694</v>
      </c>
      <c r="Q11" s="322" t="s">
        <v>1695</v>
      </c>
      <c r="R11" s="323" t="s">
        <v>58</v>
      </c>
      <c r="S11" s="324" t="s">
        <v>78</v>
      </c>
      <c r="T11" s="325">
        <v>300</v>
      </c>
      <c r="U11" s="326" t="s">
        <v>2351</v>
      </c>
      <c r="V11" s="326" t="s">
        <v>2349</v>
      </c>
      <c r="W11" s="327">
        <v>55</v>
      </c>
      <c r="X11" s="333" t="s">
        <v>2481</v>
      </c>
      <c r="Y11" s="329">
        <v>14498748000170</v>
      </c>
      <c r="Z11" s="330">
        <v>98480000</v>
      </c>
      <c r="AA11" s="331"/>
      <c r="AB11" s="218" t="s">
        <v>5254</v>
      </c>
      <c r="AC11" s="332" t="s">
        <v>5776</v>
      </c>
      <c r="AD11" s="332">
        <v>491</v>
      </c>
      <c r="AE11" s="332" t="s">
        <v>5777</v>
      </c>
      <c r="AF11" s="332" t="s">
        <v>5778</v>
      </c>
      <c r="AG11"/>
      <c r="AH11"/>
      <c r="AI11" s="192"/>
      <c r="AJ11" s="192"/>
      <c r="AK11" s="193" t="s">
        <v>2350</v>
      </c>
      <c r="AL11" s="192"/>
      <c r="AM11" s="192"/>
      <c r="AN11" s="192"/>
      <c r="AO11" s="192"/>
      <c r="AP11" s="140"/>
      <c r="AQ11" s="194"/>
      <c r="AR11" s="207"/>
      <c r="AS11" s="208"/>
    </row>
    <row r="12" spans="1:45">
      <c r="A12" s="312" t="s">
        <v>1992</v>
      </c>
      <c r="B12" s="313">
        <v>762</v>
      </c>
      <c r="C12" s="314">
        <v>0.22859390020776299</v>
      </c>
      <c r="D12" s="315">
        <v>1856</v>
      </c>
      <c r="E12" s="316">
        <v>0.70688917855655398</v>
      </c>
      <c r="F12" s="317">
        <v>1.5080286814383799E-3</v>
      </c>
      <c r="G12" s="318">
        <v>4114.05</v>
      </c>
      <c r="H12" s="319">
        <v>3046.2179365055199</v>
      </c>
      <c r="I12" s="320">
        <v>7160.2708896623399</v>
      </c>
      <c r="J12" s="219" t="s">
        <v>3759</v>
      </c>
      <c r="K12" s="220">
        <v>54</v>
      </c>
      <c r="L12" s="234">
        <v>33821040</v>
      </c>
      <c r="M12" s="321" t="s">
        <v>1696</v>
      </c>
      <c r="N12" s="220" t="s">
        <v>4267</v>
      </c>
      <c r="O12" s="220" t="s">
        <v>4268</v>
      </c>
      <c r="P12" s="321" t="s">
        <v>1697</v>
      </c>
      <c r="Q12" s="322" t="s">
        <v>1698</v>
      </c>
      <c r="R12" s="323" t="s">
        <v>58</v>
      </c>
      <c r="S12" s="324" t="s">
        <v>79</v>
      </c>
      <c r="T12" s="325">
        <v>380</v>
      </c>
      <c r="U12" s="326" t="s">
        <v>1699</v>
      </c>
      <c r="V12" s="326" t="s">
        <v>2349</v>
      </c>
      <c r="W12" s="327">
        <v>54</v>
      </c>
      <c r="X12" s="333" t="s">
        <v>2482</v>
      </c>
      <c r="Y12" s="329">
        <v>14359510000164</v>
      </c>
      <c r="Z12" s="330">
        <v>99430000</v>
      </c>
      <c r="AA12" s="331"/>
      <c r="AB12" s="218" t="s">
        <v>5255</v>
      </c>
      <c r="AC12" s="332" t="s">
        <v>5779</v>
      </c>
      <c r="AD12" s="332">
        <v>233</v>
      </c>
      <c r="AE12" s="332" t="s">
        <v>5780</v>
      </c>
      <c r="AF12" s="332" t="s">
        <v>5781</v>
      </c>
      <c r="AG12"/>
      <c r="AH12"/>
      <c r="AI12" s="192"/>
      <c r="AJ12" s="192"/>
      <c r="AK12" s="193" t="s">
        <v>2350</v>
      </c>
      <c r="AL12" s="192"/>
      <c r="AM12" s="192"/>
      <c r="AN12" s="192"/>
      <c r="AO12" s="192"/>
      <c r="AP12" s="140"/>
      <c r="AQ12" s="194"/>
      <c r="AR12" s="207"/>
      <c r="AS12" s="208"/>
    </row>
    <row r="13" spans="1:45">
      <c r="A13" s="312" t="s">
        <v>1993</v>
      </c>
      <c r="B13" s="313">
        <v>0</v>
      </c>
      <c r="C13" s="314">
        <v>0.14158443296234</v>
      </c>
      <c r="D13" s="315">
        <v>3209</v>
      </c>
      <c r="E13" s="316">
        <v>0.47530344643942002</v>
      </c>
      <c r="F13" s="317">
        <v>1.0139796326784601E-3</v>
      </c>
      <c r="G13" s="318">
        <v>4114.05</v>
      </c>
      <c r="H13" s="319">
        <v>2048.2388580104898</v>
      </c>
      <c r="I13" s="320">
        <v>6162.2918111673198</v>
      </c>
      <c r="J13" s="222" t="s">
        <v>3760</v>
      </c>
      <c r="K13" s="220">
        <v>51</v>
      </c>
      <c r="L13" s="234">
        <v>34452700</v>
      </c>
      <c r="M13" s="321" t="s">
        <v>60</v>
      </c>
      <c r="N13" s="220" t="s">
        <v>4269</v>
      </c>
      <c r="O13" s="220" t="s">
        <v>4270</v>
      </c>
      <c r="P13" s="321" t="s">
        <v>1700</v>
      </c>
      <c r="Q13" s="322" t="s">
        <v>1701</v>
      </c>
      <c r="R13" s="323" t="s">
        <v>58</v>
      </c>
      <c r="S13" s="324" t="s">
        <v>80</v>
      </c>
      <c r="T13" s="325">
        <v>300</v>
      </c>
      <c r="U13" s="326" t="s">
        <v>1702</v>
      </c>
      <c r="V13" s="326" t="s">
        <v>2349</v>
      </c>
      <c r="W13" s="327">
        <v>51</v>
      </c>
      <c r="X13" s="333" t="s">
        <v>2483</v>
      </c>
      <c r="Y13" s="329">
        <v>15630325000125</v>
      </c>
      <c r="Z13" s="330">
        <v>95773000</v>
      </c>
      <c r="AA13" s="331"/>
      <c r="AB13" s="218" t="s">
        <v>5256</v>
      </c>
      <c r="AC13" s="332" t="s">
        <v>5782</v>
      </c>
      <c r="AD13" s="332">
        <v>300</v>
      </c>
      <c r="AE13" s="332" t="s">
        <v>5783</v>
      </c>
      <c r="AF13" s="332" t="s">
        <v>5784</v>
      </c>
      <c r="AG13"/>
      <c r="AH13"/>
      <c r="AI13" s="192"/>
      <c r="AJ13" s="192"/>
      <c r="AK13" s="193" t="s">
        <v>2350</v>
      </c>
      <c r="AL13" s="192"/>
      <c r="AM13" s="192"/>
      <c r="AN13" s="192"/>
      <c r="AO13" s="192"/>
      <c r="AP13" s="140"/>
      <c r="AQ13" s="194"/>
      <c r="AR13" s="207"/>
      <c r="AS13" s="208"/>
    </row>
    <row r="14" spans="1:45">
      <c r="A14" s="312" t="s">
        <v>1994</v>
      </c>
      <c r="B14" s="313">
        <v>2682</v>
      </c>
      <c r="C14" s="314">
        <v>0.35787101242283698</v>
      </c>
      <c r="D14" s="315">
        <v>211533</v>
      </c>
      <c r="E14" s="316">
        <v>2.2518177660130001</v>
      </c>
      <c r="F14" s="317">
        <v>4.8038729118109096E-3</v>
      </c>
      <c r="G14" s="318">
        <v>4114.05</v>
      </c>
      <c r="H14" s="319">
        <v>9703.8232818580309</v>
      </c>
      <c r="I14" s="320">
        <v>13817.876235014901</v>
      </c>
      <c r="J14" s="222" t="s">
        <v>3761</v>
      </c>
      <c r="K14" s="220">
        <v>51</v>
      </c>
      <c r="L14" s="234">
        <v>30448596</v>
      </c>
      <c r="M14" s="321" t="s">
        <v>1703</v>
      </c>
      <c r="N14" s="220" t="s">
        <v>4271</v>
      </c>
      <c r="O14" s="220" t="s">
        <v>4272</v>
      </c>
      <c r="P14" s="321" t="s">
        <v>1704</v>
      </c>
      <c r="Q14" s="322" t="s">
        <v>1705</v>
      </c>
      <c r="R14" s="323" t="s">
        <v>58</v>
      </c>
      <c r="S14" s="324" t="s">
        <v>81</v>
      </c>
      <c r="T14" s="325">
        <v>123</v>
      </c>
      <c r="U14" s="326" t="s">
        <v>2351</v>
      </c>
      <c r="V14" s="326" t="s">
        <v>2352</v>
      </c>
      <c r="W14" s="327">
        <v>51</v>
      </c>
      <c r="X14" s="333" t="s">
        <v>2484</v>
      </c>
      <c r="Y14" s="329">
        <v>14642954000102</v>
      </c>
      <c r="Z14" s="330">
        <v>94824700</v>
      </c>
      <c r="AA14" s="331"/>
      <c r="AB14" s="218" t="s">
        <v>5257</v>
      </c>
      <c r="AC14" s="332" t="s">
        <v>5785</v>
      </c>
      <c r="AD14" s="332">
        <v>87</v>
      </c>
      <c r="AE14" s="332" t="s">
        <v>5786</v>
      </c>
      <c r="AF14" s="332" t="s">
        <v>5787</v>
      </c>
      <c r="AG14"/>
      <c r="AH14"/>
      <c r="AI14" s="192"/>
      <c r="AJ14" s="192"/>
      <c r="AK14" s="193" t="s">
        <v>2350</v>
      </c>
      <c r="AL14" s="192"/>
      <c r="AM14" s="192"/>
      <c r="AN14" s="192"/>
      <c r="AO14" s="192"/>
      <c r="AP14" s="140"/>
      <c r="AQ14" s="194"/>
      <c r="AR14" s="207"/>
      <c r="AS14" s="208"/>
    </row>
    <row r="15" spans="1:45">
      <c r="A15" s="312" t="s">
        <v>1995</v>
      </c>
      <c r="B15" s="313">
        <v>13</v>
      </c>
      <c r="C15" s="314">
        <v>0.31567267405048999</v>
      </c>
      <c r="D15" s="315">
        <v>6364</v>
      </c>
      <c r="E15" s="316">
        <v>1.17434719508772</v>
      </c>
      <c r="F15" s="317">
        <v>2.5052714143611698E-3</v>
      </c>
      <c r="G15" s="318">
        <v>4114.05</v>
      </c>
      <c r="H15" s="319">
        <v>5060.6482570095704</v>
      </c>
      <c r="I15" s="320">
        <v>9174.7012101663895</v>
      </c>
      <c r="J15" s="222" t="s">
        <v>3762</v>
      </c>
      <c r="K15" s="220">
        <v>51</v>
      </c>
      <c r="L15" s="234">
        <v>36701800</v>
      </c>
      <c r="M15" s="321" t="s">
        <v>1706</v>
      </c>
      <c r="N15" s="220" t="s">
        <v>4273</v>
      </c>
      <c r="O15" s="220" t="s">
        <v>4274</v>
      </c>
      <c r="P15" s="321" t="s">
        <v>1707</v>
      </c>
      <c r="Q15" s="322" t="s">
        <v>1708</v>
      </c>
      <c r="R15" s="323" t="s">
        <v>58</v>
      </c>
      <c r="S15" s="324" t="s">
        <v>82</v>
      </c>
      <c r="T15" s="325">
        <v>16</v>
      </c>
      <c r="U15" s="326" t="s">
        <v>2351</v>
      </c>
      <c r="V15" s="326" t="s">
        <v>2349</v>
      </c>
      <c r="W15" s="327">
        <v>51</v>
      </c>
      <c r="X15" s="333" t="s">
        <v>2485</v>
      </c>
      <c r="Y15" s="329">
        <v>14665389000107</v>
      </c>
      <c r="Z15" s="330">
        <v>96635000</v>
      </c>
      <c r="AA15" s="331"/>
      <c r="AB15" s="218" t="s">
        <v>5258</v>
      </c>
      <c r="AC15" s="332" t="s">
        <v>5788</v>
      </c>
      <c r="AD15" s="332">
        <v>44</v>
      </c>
      <c r="AE15" s="332" t="s">
        <v>5789</v>
      </c>
      <c r="AF15" s="332" t="s">
        <v>5790</v>
      </c>
      <c r="AG15"/>
      <c r="AH15"/>
      <c r="AI15"/>
      <c r="AJ15" s="192"/>
      <c r="AK15" s="193" t="s">
        <v>2350</v>
      </c>
      <c r="AL15" s="192"/>
      <c r="AM15" s="192"/>
      <c r="AN15" s="192"/>
      <c r="AO15" s="192"/>
      <c r="AP15" s="140"/>
      <c r="AQ15" s="194"/>
      <c r="AR15" s="207"/>
      <c r="AS15" s="208"/>
    </row>
    <row r="16" spans="1:45">
      <c r="A16" s="312" t="s">
        <v>1996</v>
      </c>
      <c r="B16" s="313">
        <v>148</v>
      </c>
      <c r="C16" s="314">
        <v>0.28497300081009003</v>
      </c>
      <c r="D16" s="315">
        <v>7526</v>
      </c>
      <c r="E16" s="316">
        <v>1.08714719012678</v>
      </c>
      <c r="F16" s="317">
        <v>2.31924493030722E-3</v>
      </c>
      <c r="G16" s="318">
        <v>4114.05</v>
      </c>
      <c r="H16" s="319">
        <v>4684.87475922058</v>
      </c>
      <c r="I16" s="320">
        <v>8798.9277123774009</v>
      </c>
      <c r="J16" s="219" t="s">
        <v>3763</v>
      </c>
      <c r="K16" s="220">
        <v>55</v>
      </c>
      <c r="L16" s="234">
        <v>37521027</v>
      </c>
      <c r="M16" s="321" t="s">
        <v>63</v>
      </c>
      <c r="N16" s="220" t="s">
        <v>4275</v>
      </c>
      <c r="O16" s="220" t="s">
        <v>4276</v>
      </c>
      <c r="P16" s="321" t="s">
        <v>68</v>
      </c>
      <c r="Q16" s="322" t="s">
        <v>1709</v>
      </c>
      <c r="R16" s="323" t="s">
        <v>58</v>
      </c>
      <c r="S16" s="324" t="s">
        <v>83</v>
      </c>
      <c r="T16" s="325">
        <v>1433</v>
      </c>
      <c r="U16" s="326"/>
      <c r="V16" s="326" t="s">
        <v>2349</v>
      </c>
      <c r="W16" s="327">
        <v>55</v>
      </c>
      <c r="X16" s="333" t="s">
        <v>2486</v>
      </c>
      <c r="Y16" s="329">
        <v>14296308000130</v>
      </c>
      <c r="Z16" s="330">
        <v>98465000</v>
      </c>
      <c r="AA16" s="331"/>
      <c r="AB16" s="218" t="s">
        <v>5259</v>
      </c>
      <c r="AC16" s="332" t="s">
        <v>5791</v>
      </c>
      <c r="AD16" s="332">
        <v>103</v>
      </c>
      <c r="AE16" s="332" t="s">
        <v>5792</v>
      </c>
      <c r="AF16" s="332" t="s">
        <v>5793</v>
      </c>
      <c r="AG16"/>
      <c r="AH16"/>
      <c r="AI16"/>
      <c r="AJ16" s="192"/>
      <c r="AK16" s="193" t="s">
        <v>2350</v>
      </c>
      <c r="AL16" s="192"/>
      <c r="AM16" s="192"/>
      <c r="AN16" s="192"/>
      <c r="AO16" s="192"/>
      <c r="AP16" s="140"/>
      <c r="AQ16" s="194"/>
      <c r="AR16" s="207"/>
      <c r="AS16" s="208"/>
    </row>
    <row r="17" spans="1:45">
      <c r="A17" s="312" t="s">
        <v>1997</v>
      </c>
      <c r="B17" s="313">
        <v>17</v>
      </c>
      <c r="C17" s="314">
        <v>0.16210928055680701</v>
      </c>
      <c r="D17" s="315">
        <v>1220</v>
      </c>
      <c r="E17" s="316">
        <v>0.47071913500372098</v>
      </c>
      <c r="F17" s="317">
        <v>1.00419977843908E-3</v>
      </c>
      <c r="G17" s="318">
        <v>4114.05</v>
      </c>
      <c r="H17" s="319">
        <v>2028.4835524469399</v>
      </c>
      <c r="I17" s="320">
        <v>6142.5365056037599</v>
      </c>
      <c r="J17" s="222" t="s">
        <v>3764</v>
      </c>
      <c r="K17" s="220">
        <v>54</v>
      </c>
      <c r="L17" s="234">
        <v>36111329</v>
      </c>
      <c r="M17" s="321" t="s">
        <v>1710</v>
      </c>
      <c r="N17" s="220" t="s">
        <v>4277</v>
      </c>
      <c r="O17" s="220" t="s">
        <v>4278</v>
      </c>
      <c r="P17" s="321" t="s">
        <v>1711</v>
      </c>
      <c r="Q17" s="322" t="s">
        <v>1712</v>
      </c>
      <c r="R17" s="323" t="s">
        <v>58</v>
      </c>
      <c r="S17" s="324" t="s">
        <v>84</v>
      </c>
      <c r="T17" s="325">
        <v>1793</v>
      </c>
      <c r="U17" s="326" t="s">
        <v>1713</v>
      </c>
      <c r="V17" s="326" t="s">
        <v>2349</v>
      </c>
      <c r="W17" s="327">
        <v>54</v>
      </c>
      <c r="X17" s="333" t="s">
        <v>2487</v>
      </c>
      <c r="Y17" s="329">
        <v>13724325000169</v>
      </c>
      <c r="Z17" s="330">
        <v>95310000</v>
      </c>
      <c r="AA17" s="331"/>
      <c r="AB17" s="218" t="s">
        <v>5260</v>
      </c>
      <c r="AC17" s="332" t="s">
        <v>5794</v>
      </c>
      <c r="AD17" s="332">
        <v>1178</v>
      </c>
      <c r="AE17" s="332" t="s">
        <v>5795</v>
      </c>
      <c r="AF17" s="332" t="s">
        <v>5796</v>
      </c>
      <c r="AG17"/>
      <c r="AH17"/>
      <c r="AI17"/>
      <c r="AJ17" s="192"/>
      <c r="AK17" s="193" t="s">
        <v>2350</v>
      </c>
      <c r="AL17" s="192"/>
      <c r="AM17" s="192"/>
      <c r="AN17" s="192"/>
      <c r="AO17" s="192"/>
      <c r="AP17" s="140"/>
      <c r="AQ17" s="194"/>
      <c r="AR17" s="207"/>
      <c r="AS17" s="208"/>
    </row>
    <row r="18" spans="1:45">
      <c r="A18" s="312" t="s">
        <v>1998</v>
      </c>
      <c r="B18" s="313">
        <v>0</v>
      </c>
      <c r="C18" s="314">
        <v>0.14792961392176601</v>
      </c>
      <c r="D18" s="315">
        <v>6677</v>
      </c>
      <c r="E18" s="316">
        <v>0.55429674747832602</v>
      </c>
      <c r="F18" s="317">
        <v>1.1824984998811199E-3</v>
      </c>
      <c r="G18" s="318">
        <v>4114.05</v>
      </c>
      <c r="H18" s="319">
        <v>2388.64696975986</v>
      </c>
      <c r="I18" s="320">
        <v>6502.6999229166804</v>
      </c>
      <c r="J18" s="219" t="s">
        <v>3765</v>
      </c>
      <c r="K18" s="220">
        <v>51</v>
      </c>
      <c r="L18" s="234">
        <v>37561149</v>
      </c>
      <c r="M18" s="321" t="s">
        <v>1714</v>
      </c>
      <c r="N18" s="220" t="s">
        <v>4279</v>
      </c>
      <c r="O18" s="220" t="s">
        <v>4280</v>
      </c>
      <c r="P18" s="321" t="s">
        <v>1715</v>
      </c>
      <c r="Q18" s="322" t="s">
        <v>1716</v>
      </c>
      <c r="R18" s="323" t="s">
        <v>58</v>
      </c>
      <c r="S18" s="324" t="s">
        <v>85</v>
      </c>
      <c r="T18" s="325">
        <v>340</v>
      </c>
      <c r="U18" s="326" t="s">
        <v>2369</v>
      </c>
      <c r="V18" s="326" t="s">
        <v>2349</v>
      </c>
      <c r="W18" s="327">
        <v>51</v>
      </c>
      <c r="X18" s="333" t="s">
        <v>2488</v>
      </c>
      <c r="Y18" s="329">
        <v>14100216000133</v>
      </c>
      <c r="Z18" s="330">
        <v>95980000</v>
      </c>
      <c r="AA18" s="331"/>
      <c r="AB18" s="218" t="s">
        <v>5261</v>
      </c>
      <c r="AC18" s="332" t="s">
        <v>5797</v>
      </c>
      <c r="AD18" s="332">
        <v>340</v>
      </c>
      <c r="AE18" s="332" t="s">
        <v>5798</v>
      </c>
      <c r="AF18" s="332" t="s">
        <v>5799</v>
      </c>
      <c r="AG18"/>
      <c r="AH18"/>
      <c r="AI18"/>
      <c r="AJ18" s="192"/>
      <c r="AK18" s="193" t="s">
        <v>2350</v>
      </c>
      <c r="AL18" s="192"/>
      <c r="AM18" s="192"/>
      <c r="AN18" s="192"/>
      <c r="AO18" s="192"/>
      <c r="AP18" s="140"/>
      <c r="AQ18" s="194"/>
      <c r="AR18" s="207"/>
      <c r="AS18" s="208"/>
    </row>
    <row r="19" spans="1:45">
      <c r="A19" s="312" t="s">
        <v>1999</v>
      </c>
      <c r="B19" s="313">
        <v>803</v>
      </c>
      <c r="C19" s="314">
        <v>0.16733921398744001</v>
      </c>
      <c r="D19" s="315">
        <v>12873</v>
      </c>
      <c r="E19" s="316">
        <v>0.691910131774505</v>
      </c>
      <c r="F19" s="317">
        <v>1.47607341482351E-3</v>
      </c>
      <c r="G19" s="318">
        <v>4114.05</v>
      </c>
      <c r="H19" s="319">
        <v>2981.66829794349</v>
      </c>
      <c r="I19" s="320">
        <v>7095.7212511003199</v>
      </c>
      <c r="J19" s="219" t="s">
        <v>3766</v>
      </c>
      <c r="K19" s="220">
        <v>54</v>
      </c>
      <c r="L19" s="234">
        <v>32935600</v>
      </c>
      <c r="M19" s="321" t="s">
        <v>1717</v>
      </c>
      <c r="N19" s="220" t="s">
        <v>4281</v>
      </c>
      <c r="O19" s="220" t="s">
        <v>4282</v>
      </c>
      <c r="P19" s="321" t="s">
        <v>1718</v>
      </c>
      <c r="Q19" s="322" t="s">
        <v>1719</v>
      </c>
      <c r="R19" s="323" t="s">
        <v>58</v>
      </c>
      <c r="S19" s="324" t="s">
        <v>86</v>
      </c>
      <c r="T19" s="325">
        <v>57</v>
      </c>
      <c r="U19" s="326" t="s">
        <v>2351</v>
      </c>
      <c r="V19" s="326" t="s">
        <v>2349</v>
      </c>
      <c r="W19" s="327">
        <v>54</v>
      </c>
      <c r="X19" s="333" t="s">
        <v>2489</v>
      </c>
      <c r="Y19" s="329">
        <v>14334406000115</v>
      </c>
      <c r="Z19" s="330">
        <v>95250000</v>
      </c>
      <c r="AA19" s="331"/>
      <c r="AB19" s="218" t="s">
        <v>5262</v>
      </c>
      <c r="AC19" s="332" t="s">
        <v>5800</v>
      </c>
      <c r="AD19" s="332">
        <v>976</v>
      </c>
      <c r="AE19" s="332" t="s">
        <v>5801</v>
      </c>
      <c r="AF19" s="332" t="s">
        <v>5802</v>
      </c>
      <c r="AG19"/>
      <c r="AH19"/>
      <c r="AI19"/>
      <c r="AJ19" s="192"/>
      <c r="AK19" s="193" t="s">
        <v>2350</v>
      </c>
      <c r="AL19" s="192"/>
      <c r="AM19" s="192"/>
      <c r="AN19" s="192"/>
      <c r="AO19" s="192"/>
      <c r="AP19" s="140"/>
      <c r="AQ19" s="194"/>
      <c r="AR19" s="207"/>
      <c r="AS19" s="208"/>
    </row>
    <row r="20" spans="1:45">
      <c r="A20" s="312" t="s">
        <v>2000</v>
      </c>
      <c r="B20" s="313">
        <v>39</v>
      </c>
      <c r="C20" s="314">
        <v>0.28560702743882199</v>
      </c>
      <c r="D20" s="315">
        <v>3880</v>
      </c>
      <c r="E20" s="316">
        <v>0.98649218248298398</v>
      </c>
      <c r="F20" s="317">
        <v>2.1045144703400799E-3</v>
      </c>
      <c r="G20" s="318">
        <v>4114.05</v>
      </c>
      <c r="H20" s="319">
        <v>4251.1192300869598</v>
      </c>
      <c r="I20" s="320">
        <v>8365.1721832437797</v>
      </c>
      <c r="J20" s="222" t="s">
        <v>3767</v>
      </c>
      <c r="K20" s="220">
        <v>51</v>
      </c>
      <c r="L20" s="234">
        <v>36761211</v>
      </c>
      <c r="M20" s="321" t="s">
        <v>1720</v>
      </c>
      <c r="N20" s="220" t="s">
        <v>4283</v>
      </c>
      <c r="O20" s="220" t="s">
        <v>4284</v>
      </c>
      <c r="P20" s="321" t="s">
        <v>1721</v>
      </c>
      <c r="Q20" s="322" t="s">
        <v>1722</v>
      </c>
      <c r="R20" s="323" t="s">
        <v>58</v>
      </c>
      <c r="S20" s="324" t="s">
        <v>87</v>
      </c>
      <c r="T20" s="325">
        <v>22</v>
      </c>
      <c r="U20" s="326" t="s">
        <v>2351</v>
      </c>
      <c r="V20" s="326" t="s">
        <v>2349</v>
      </c>
      <c r="W20" s="327">
        <v>51</v>
      </c>
      <c r="X20" s="333" t="s">
        <v>2490</v>
      </c>
      <c r="Y20" s="329">
        <v>14323269000113</v>
      </c>
      <c r="Z20" s="330">
        <v>96178000</v>
      </c>
      <c r="AA20" s="331"/>
      <c r="AB20" s="218" t="s">
        <v>5263</v>
      </c>
      <c r="AC20" s="332" t="s">
        <v>5803</v>
      </c>
      <c r="AD20" s="332">
        <v>22</v>
      </c>
      <c r="AE20" s="332" t="s">
        <v>5804</v>
      </c>
      <c r="AF20" s="332" t="s">
        <v>5805</v>
      </c>
      <c r="AG20"/>
      <c r="AH20"/>
      <c r="AI20"/>
      <c r="AJ20" s="192"/>
      <c r="AK20" s="193" t="s">
        <v>2350</v>
      </c>
      <c r="AL20" s="192"/>
      <c r="AM20" s="192" t="s">
        <v>2301</v>
      </c>
      <c r="AN20" s="192"/>
      <c r="AO20" s="192"/>
      <c r="AP20" s="140"/>
      <c r="AQ20" s="194"/>
      <c r="AR20" s="207"/>
      <c r="AS20" s="208"/>
    </row>
    <row r="21" spans="1:45">
      <c r="A21" s="312" t="s">
        <v>2001</v>
      </c>
      <c r="B21" s="313">
        <v>1638</v>
      </c>
      <c r="C21" s="314">
        <v>0.30849796899131998</v>
      </c>
      <c r="D21" s="315">
        <v>5935</v>
      </c>
      <c r="E21" s="316">
        <v>1.1357046858922</v>
      </c>
      <c r="F21" s="317">
        <v>2.4228341470251798E-3</v>
      </c>
      <c r="G21" s="318">
        <v>4114.05</v>
      </c>
      <c r="H21" s="319">
        <v>4894.12497699086</v>
      </c>
      <c r="I21" s="320">
        <v>9008.1779301476799</v>
      </c>
      <c r="J21" s="222" t="s">
        <v>3768</v>
      </c>
      <c r="K21" s="220">
        <v>51</v>
      </c>
      <c r="L21" s="234">
        <v>35601011</v>
      </c>
      <c r="M21" s="321" t="s">
        <v>1723</v>
      </c>
      <c r="N21" s="220" t="s">
        <v>4285</v>
      </c>
      <c r="O21" s="220" t="s">
        <v>4286</v>
      </c>
      <c r="P21" s="321" t="s">
        <v>1724</v>
      </c>
      <c r="Q21" s="322" t="s">
        <v>1725</v>
      </c>
      <c r="R21" s="323" t="s">
        <v>58</v>
      </c>
      <c r="S21" s="324" t="s">
        <v>88</v>
      </c>
      <c r="T21" s="325">
        <v>355</v>
      </c>
      <c r="U21" s="326" t="s">
        <v>2351</v>
      </c>
      <c r="V21" s="326" t="s">
        <v>2349</v>
      </c>
      <c r="W21" s="327">
        <v>51</v>
      </c>
      <c r="X21" s="333" t="s">
        <v>2491</v>
      </c>
      <c r="Y21" s="329">
        <v>13750607000130</v>
      </c>
      <c r="Z21" s="330">
        <v>93880000</v>
      </c>
      <c r="AA21" s="331"/>
      <c r="AB21" s="218" t="s">
        <v>5264</v>
      </c>
      <c r="AC21" s="332" t="s">
        <v>5806</v>
      </c>
      <c r="AD21" s="332">
        <v>248</v>
      </c>
      <c r="AE21" s="332" t="s">
        <v>5807</v>
      </c>
      <c r="AF21" s="332" t="s">
        <v>5808</v>
      </c>
      <c r="AG21"/>
      <c r="AH21"/>
      <c r="AI21"/>
      <c r="AJ21" s="192"/>
      <c r="AK21" s="193" t="s">
        <v>2350</v>
      </c>
      <c r="AL21" s="192"/>
      <c r="AM21" s="192"/>
      <c r="AN21" s="192"/>
      <c r="AO21" s="192"/>
      <c r="AP21" s="140"/>
      <c r="AQ21" s="194"/>
      <c r="AR21" s="207"/>
      <c r="AS21" s="208"/>
    </row>
    <row r="22" spans="1:45">
      <c r="A22" s="312" t="s">
        <v>2002</v>
      </c>
      <c r="B22" s="313">
        <v>1845</v>
      </c>
      <c r="C22" s="314">
        <v>0.21815192374387599</v>
      </c>
      <c r="D22" s="315">
        <v>6677</v>
      </c>
      <c r="E22" s="316">
        <v>0.81742187099413799</v>
      </c>
      <c r="F22" s="317">
        <v>1.74383151374775E-3</v>
      </c>
      <c r="G22" s="318">
        <v>4114.05</v>
      </c>
      <c r="H22" s="319">
        <v>3522.5396577704601</v>
      </c>
      <c r="I22" s="320">
        <v>7636.5926109272796</v>
      </c>
      <c r="J22" s="219" t="s">
        <v>3769</v>
      </c>
      <c r="K22" s="220">
        <v>54</v>
      </c>
      <c r="L22" s="234">
        <v>33761114</v>
      </c>
      <c r="M22" s="321" t="s">
        <v>1726</v>
      </c>
      <c r="N22" s="223" t="s">
        <v>4287</v>
      </c>
      <c r="O22" s="220" t="s">
        <v>4288</v>
      </c>
      <c r="P22" s="321" t="s">
        <v>1727</v>
      </c>
      <c r="Q22" s="322" t="s">
        <v>1728</v>
      </c>
      <c r="R22" s="323" t="s">
        <v>58</v>
      </c>
      <c r="S22" s="324" t="s">
        <v>89</v>
      </c>
      <c r="T22" s="325">
        <v>287</v>
      </c>
      <c r="U22" s="326" t="s">
        <v>2351</v>
      </c>
      <c r="V22" s="326" t="s">
        <v>2349</v>
      </c>
      <c r="W22" s="327">
        <v>54</v>
      </c>
      <c r="X22" s="333" t="s">
        <v>2492</v>
      </c>
      <c r="Y22" s="329">
        <v>13828815000105</v>
      </c>
      <c r="Z22" s="330">
        <v>99770000</v>
      </c>
      <c r="AA22" s="331"/>
      <c r="AB22" s="218" t="s">
        <v>5265</v>
      </c>
      <c r="AC22" s="332" t="s">
        <v>5809</v>
      </c>
      <c r="AD22" s="332">
        <v>48</v>
      </c>
      <c r="AE22" s="332" t="s">
        <v>5810</v>
      </c>
      <c r="AF22" s="332" t="s">
        <v>5811</v>
      </c>
      <c r="AG22"/>
      <c r="AH22"/>
      <c r="AI22"/>
      <c r="AJ22" s="192"/>
      <c r="AK22" s="193" t="s">
        <v>2350</v>
      </c>
      <c r="AL22" s="192"/>
      <c r="AM22" s="192"/>
      <c r="AN22" s="192"/>
      <c r="AO22" s="192"/>
      <c r="AP22" s="140"/>
      <c r="AQ22" s="194"/>
      <c r="AR22" s="207"/>
      <c r="AS22" s="208"/>
    </row>
    <row r="23" spans="1:45">
      <c r="A23" s="312" t="s">
        <v>2003</v>
      </c>
      <c r="B23" s="313">
        <v>348</v>
      </c>
      <c r="C23" s="314">
        <v>0.16871066123195699</v>
      </c>
      <c r="D23" s="315">
        <v>21927</v>
      </c>
      <c r="E23" s="316">
        <v>0.75559558224318302</v>
      </c>
      <c r="F23" s="317">
        <v>1.6119355680583301E-3</v>
      </c>
      <c r="G23" s="318">
        <v>4114.05</v>
      </c>
      <c r="H23" s="319">
        <v>3256.10984747784</v>
      </c>
      <c r="I23" s="320">
        <v>7370.16280063466</v>
      </c>
      <c r="J23" s="219" t="s">
        <v>3770</v>
      </c>
      <c r="K23" s="220">
        <v>51</v>
      </c>
      <c r="L23" s="234">
        <v>37161166</v>
      </c>
      <c r="M23" s="321" t="s">
        <v>1729</v>
      </c>
      <c r="N23" s="220" t="s">
        <v>4289</v>
      </c>
      <c r="O23" s="220" t="s">
        <v>4290</v>
      </c>
      <c r="P23" s="321" t="s">
        <v>1730</v>
      </c>
      <c r="Q23" s="322" t="s">
        <v>1731</v>
      </c>
      <c r="R23" s="323" t="s">
        <v>58</v>
      </c>
      <c r="S23" s="324" t="s">
        <v>90</v>
      </c>
      <c r="T23" s="325">
        <v>186</v>
      </c>
      <c r="U23" s="326" t="s">
        <v>2351</v>
      </c>
      <c r="V23" s="326" t="s">
        <v>2349</v>
      </c>
      <c r="W23" s="327">
        <v>51</v>
      </c>
      <c r="X23" s="333" t="s">
        <v>2493</v>
      </c>
      <c r="Y23" s="329">
        <v>14706424000180</v>
      </c>
      <c r="Z23" s="330">
        <v>95940000</v>
      </c>
      <c r="AA23" s="331"/>
      <c r="AB23" s="218" t="s">
        <v>5266</v>
      </c>
      <c r="AC23" s="332" t="s">
        <v>5812</v>
      </c>
      <c r="AD23" s="332">
        <v>485</v>
      </c>
      <c r="AE23" s="332" t="s">
        <v>5813</v>
      </c>
      <c r="AF23" s="332" t="s">
        <v>5814</v>
      </c>
      <c r="AG23"/>
      <c r="AH23"/>
      <c r="AI23"/>
      <c r="AJ23" s="192"/>
      <c r="AK23" s="193" t="s">
        <v>2350</v>
      </c>
      <c r="AL23" s="192"/>
      <c r="AM23" s="192"/>
      <c r="AN23" s="192"/>
      <c r="AO23" s="192"/>
      <c r="AP23" s="140"/>
      <c r="AQ23" s="194"/>
      <c r="AR23" s="207"/>
      <c r="AS23" s="208"/>
    </row>
    <row r="24" spans="1:45">
      <c r="A24" s="312" t="s">
        <v>2004</v>
      </c>
      <c r="B24" s="313">
        <v>302</v>
      </c>
      <c r="C24" s="314">
        <v>0.21975348808075101</v>
      </c>
      <c r="D24" s="315">
        <v>2788</v>
      </c>
      <c r="E24" s="316">
        <v>0.72232008752503596</v>
      </c>
      <c r="F24" s="317">
        <v>1.54094791971651E-3</v>
      </c>
      <c r="G24" s="318">
        <v>4114.05</v>
      </c>
      <c r="H24" s="319">
        <v>3112.7147978273501</v>
      </c>
      <c r="I24" s="320">
        <v>7226.7677509841697</v>
      </c>
      <c r="J24" s="219" t="s">
        <v>3771</v>
      </c>
      <c r="K24" s="220">
        <v>53</v>
      </c>
      <c r="L24" s="234">
        <v>32249000</v>
      </c>
      <c r="M24" s="321" t="s">
        <v>1732</v>
      </c>
      <c r="N24" s="220" t="s">
        <v>4291</v>
      </c>
      <c r="O24" s="220" t="s">
        <v>4292</v>
      </c>
      <c r="P24" s="321" t="s">
        <v>1733</v>
      </c>
      <c r="Q24" s="322" t="s">
        <v>1734</v>
      </c>
      <c r="R24" s="323" t="s">
        <v>58</v>
      </c>
      <c r="S24" s="324" t="s">
        <v>91</v>
      </c>
      <c r="T24" s="325" t="s">
        <v>2354</v>
      </c>
      <c r="U24" s="326" t="s">
        <v>2351</v>
      </c>
      <c r="V24" s="326" t="s">
        <v>1735</v>
      </c>
      <c r="W24" s="327">
        <v>53</v>
      </c>
      <c r="X24" s="333" t="s">
        <v>2494</v>
      </c>
      <c r="Y24" s="329">
        <v>13999208000108</v>
      </c>
      <c r="Z24" s="330">
        <v>96155000</v>
      </c>
      <c r="AA24" s="331"/>
      <c r="AB24" s="218" t="s">
        <v>5267</v>
      </c>
      <c r="AC24" s="332" t="s">
        <v>7129</v>
      </c>
      <c r="AD24" s="332">
        <v>2</v>
      </c>
      <c r="AE24" s="332" t="s">
        <v>7130</v>
      </c>
      <c r="AF24" s="332" t="s">
        <v>7131</v>
      </c>
      <c r="AG24"/>
      <c r="AH24"/>
      <c r="AI24"/>
      <c r="AJ24" s="192"/>
      <c r="AK24" s="193" t="s">
        <v>2350</v>
      </c>
      <c r="AL24" s="192"/>
      <c r="AM24" s="192"/>
      <c r="AN24" s="192"/>
      <c r="AO24" s="192"/>
      <c r="AP24" s="140"/>
      <c r="AQ24" s="194"/>
      <c r="AR24" s="207"/>
      <c r="AS24" s="208"/>
    </row>
    <row r="25" spans="1:45">
      <c r="A25" s="312" t="s">
        <v>2005</v>
      </c>
      <c r="B25" s="313">
        <v>1976</v>
      </c>
      <c r="C25" s="314">
        <v>0.30096772525768101</v>
      </c>
      <c r="D25" s="315">
        <v>10185</v>
      </c>
      <c r="E25" s="316">
        <v>1.2014731804943499</v>
      </c>
      <c r="F25" s="317">
        <v>2.5631401231296499E-3</v>
      </c>
      <c r="G25" s="318">
        <v>4114.05</v>
      </c>
      <c r="H25" s="319">
        <v>5177.5430487219</v>
      </c>
      <c r="I25" s="320">
        <v>9291.59600187873</v>
      </c>
      <c r="J25" s="222" t="s">
        <v>3772</v>
      </c>
      <c r="K25" s="220">
        <v>51</v>
      </c>
      <c r="L25" s="234">
        <v>36873500</v>
      </c>
      <c r="M25" s="321" t="s">
        <v>1736</v>
      </c>
      <c r="N25" s="220" t="s">
        <v>4293</v>
      </c>
      <c r="O25" s="220" t="s">
        <v>4294</v>
      </c>
      <c r="P25" s="321" t="s">
        <v>1737</v>
      </c>
      <c r="Q25" s="322" t="s">
        <v>1738</v>
      </c>
      <c r="R25" s="323" t="s">
        <v>58</v>
      </c>
      <c r="S25" s="324" t="s">
        <v>92</v>
      </c>
      <c r="T25" s="325">
        <v>111</v>
      </c>
      <c r="U25" s="326" t="s">
        <v>1739</v>
      </c>
      <c r="V25" s="326" t="s">
        <v>2349</v>
      </c>
      <c r="W25" s="327">
        <v>51</v>
      </c>
      <c r="X25" s="333" t="s">
        <v>2495</v>
      </c>
      <c r="Y25" s="329">
        <v>13678160000136</v>
      </c>
      <c r="Z25" s="330">
        <v>95585000</v>
      </c>
      <c r="AA25" s="331"/>
      <c r="AB25" s="218" t="s">
        <v>5268</v>
      </c>
      <c r="AC25" s="332" t="s">
        <v>5815</v>
      </c>
      <c r="AD25" s="332">
        <v>1510</v>
      </c>
      <c r="AE25" s="332" t="s">
        <v>5816</v>
      </c>
      <c r="AF25" s="332" t="s">
        <v>5817</v>
      </c>
      <c r="AG25"/>
      <c r="AH25"/>
      <c r="AI25"/>
      <c r="AJ25"/>
      <c r="AK25" s="193" t="s">
        <v>2350</v>
      </c>
      <c r="AL25" s="192"/>
      <c r="AM25" s="192"/>
      <c r="AN25" s="192"/>
      <c r="AO25" s="192"/>
      <c r="AP25" s="140"/>
      <c r="AQ25" s="194"/>
      <c r="AR25" s="207"/>
      <c r="AS25" s="208"/>
    </row>
    <row r="26" spans="1:45">
      <c r="A26" s="312" t="s">
        <v>2006</v>
      </c>
      <c r="B26" s="313">
        <v>2406</v>
      </c>
      <c r="C26" s="314">
        <v>0.26059852071171102</v>
      </c>
      <c r="D26" s="315">
        <v>12998</v>
      </c>
      <c r="E26" s="316">
        <v>1.07907946017692</v>
      </c>
      <c r="F26" s="317">
        <v>2.3020337909553201E-3</v>
      </c>
      <c r="G26" s="318">
        <v>4114.05</v>
      </c>
      <c r="H26" s="319">
        <v>4650.1082577297402</v>
      </c>
      <c r="I26" s="320">
        <v>8764.1612108865593</v>
      </c>
      <c r="J26" s="222" t="s">
        <v>3773</v>
      </c>
      <c r="K26" s="220">
        <v>51</v>
      </c>
      <c r="L26" s="234">
        <v>37471122</v>
      </c>
      <c r="M26" s="321" t="s">
        <v>1740</v>
      </c>
      <c r="N26" s="220" t="s">
        <v>4295</v>
      </c>
      <c r="O26" s="220" t="s">
        <v>4296</v>
      </c>
      <c r="P26" s="321" t="s">
        <v>1741</v>
      </c>
      <c r="Q26" s="322" t="s">
        <v>1742</v>
      </c>
      <c r="R26" s="323" t="s">
        <v>58</v>
      </c>
      <c r="S26" s="324" t="s">
        <v>93</v>
      </c>
      <c r="T26" s="325">
        <v>165</v>
      </c>
      <c r="U26" s="326" t="s">
        <v>1743</v>
      </c>
      <c r="V26" s="326" t="s">
        <v>2349</v>
      </c>
      <c r="W26" s="327">
        <v>51</v>
      </c>
      <c r="X26" s="333" t="s">
        <v>2496</v>
      </c>
      <c r="Y26" s="329">
        <v>14823719000137</v>
      </c>
      <c r="Z26" s="330">
        <v>96950000</v>
      </c>
      <c r="AA26" s="331"/>
      <c r="AB26" s="218" t="s">
        <v>5269</v>
      </c>
      <c r="AC26" s="332" t="s">
        <v>5818</v>
      </c>
      <c r="AD26" s="332">
        <v>373</v>
      </c>
      <c r="AE26" s="332" t="s">
        <v>5819</v>
      </c>
      <c r="AF26" s="332" t="s">
        <v>5820</v>
      </c>
      <c r="AG26"/>
      <c r="AH26"/>
      <c r="AI26"/>
      <c r="AJ26"/>
      <c r="AK26" s="193" t="s">
        <v>2350</v>
      </c>
      <c r="AL26" s="192"/>
      <c r="AM26" s="192"/>
      <c r="AN26" s="192"/>
      <c r="AO26" s="192"/>
      <c r="AP26" s="140"/>
      <c r="AQ26" s="194"/>
      <c r="AR26" s="207"/>
      <c r="AS26" s="208"/>
    </row>
    <row r="27" spans="1:45">
      <c r="A27" s="312" t="s">
        <v>2007</v>
      </c>
      <c r="B27" s="313">
        <v>3596</v>
      </c>
      <c r="C27" s="314">
        <v>0.35692541622916601</v>
      </c>
      <c r="D27" s="315">
        <v>14260</v>
      </c>
      <c r="E27" s="316">
        <v>1.4986333861716801</v>
      </c>
      <c r="F27" s="317">
        <v>3.1970812368677299E-3</v>
      </c>
      <c r="G27" s="318">
        <v>4114.05</v>
      </c>
      <c r="H27" s="319">
        <v>6458.1040984728197</v>
      </c>
      <c r="I27" s="320">
        <v>10572.1570516296</v>
      </c>
      <c r="J27" s="219" t="s">
        <v>3774</v>
      </c>
      <c r="K27" s="220">
        <v>51</v>
      </c>
      <c r="L27" s="234">
        <v>36562553</v>
      </c>
      <c r="M27" s="321" t="s">
        <v>1744</v>
      </c>
      <c r="N27" s="223" t="s">
        <v>4297</v>
      </c>
      <c r="O27" s="220" t="s">
        <v>4298</v>
      </c>
      <c r="P27" s="321" t="s">
        <v>1745</v>
      </c>
      <c r="Q27" s="322" t="s">
        <v>1746</v>
      </c>
      <c r="R27" s="323" t="s">
        <v>58</v>
      </c>
      <c r="S27" s="324" t="s">
        <v>94</v>
      </c>
      <c r="T27" s="325">
        <v>535</v>
      </c>
      <c r="U27" s="326" t="s">
        <v>1747</v>
      </c>
      <c r="V27" s="326" t="s">
        <v>2349</v>
      </c>
      <c r="W27" s="327">
        <v>51</v>
      </c>
      <c r="X27" s="333" t="s">
        <v>2497</v>
      </c>
      <c r="Y27" s="329">
        <v>14763582000172</v>
      </c>
      <c r="Z27" s="330">
        <v>96740000</v>
      </c>
      <c r="AA27" s="331"/>
      <c r="AB27" s="218" t="s">
        <v>5270</v>
      </c>
      <c r="AC27" s="332" t="s">
        <v>5821</v>
      </c>
      <c r="AD27" s="332">
        <v>865</v>
      </c>
      <c r="AE27" s="332" t="s">
        <v>5822</v>
      </c>
      <c r="AF27" s="332" t="s">
        <v>5823</v>
      </c>
      <c r="AG27"/>
      <c r="AH27"/>
      <c r="AI27"/>
      <c r="AJ27"/>
      <c r="AK27" s="193" t="s">
        <v>2350</v>
      </c>
      <c r="AL27" s="192"/>
      <c r="AM27" s="192"/>
      <c r="AN27" s="192"/>
      <c r="AO27" s="192"/>
      <c r="AP27" s="140"/>
      <c r="AQ27" s="194"/>
      <c r="AR27" s="207"/>
      <c r="AS27" s="208"/>
    </row>
    <row r="28" spans="1:45">
      <c r="A28" s="312" t="s">
        <v>2008</v>
      </c>
      <c r="B28" s="313">
        <v>133</v>
      </c>
      <c r="C28" s="314">
        <v>0.31657894423443</v>
      </c>
      <c r="D28" s="315">
        <v>17798</v>
      </c>
      <c r="E28" s="316">
        <v>1.37416127876165</v>
      </c>
      <c r="F28" s="317">
        <v>2.9315410168339502E-3</v>
      </c>
      <c r="G28" s="318">
        <v>4114.05</v>
      </c>
      <c r="H28" s="319">
        <v>5921.7128540045796</v>
      </c>
      <c r="I28" s="320">
        <v>10035.765807161401</v>
      </c>
      <c r="J28" s="213" t="s">
        <v>3775</v>
      </c>
      <c r="K28" s="220">
        <v>53</v>
      </c>
      <c r="L28" s="234">
        <v>32625000</v>
      </c>
      <c r="M28" s="321" t="s">
        <v>1748</v>
      </c>
      <c r="N28" s="220" t="s">
        <v>4299</v>
      </c>
      <c r="O28" s="220" t="s">
        <v>4300</v>
      </c>
      <c r="P28" s="321" t="s">
        <v>1749</v>
      </c>
      <c r="Q28" s="322" t="s">
        <v>1750</v>
      </c>
      <c r="R28" s="323" t="s">
        <v>58</v>
      </c>
      <c r="S28" s="324" t="s">
        <v>95</v>
      </c>
      <c r="T28" s="325">
        <v>199</v>
      </c>
      <c r="U28" s="326" t="s">
        <v>2351</v>
      </c>
      <c r="V28" s="326" t="s">
        <v>2349</v>
      </c>
      <c r="W28" s="327">
        <v>53</v>
      </c>
      <c r="X28" s="333" t="s">
        <v>2498</v>
      </c>
      <c r="Y28" s="329">
        <v>13878761000192</v>
      </c>
      <c r="Z28" s="330">
        <v>96330000</v>
      </c>
      <c r="AA28" s="331"/>
      <c r="AB28" s="218" t="s">
        <v>5271</v>
      </c>
      <c r="AC28" s="332" t="s">
        <v>5824</v>
      </c>
      <c r="AD28" s="332">
        <v>200</v>
      </c>
      <c r="AE28" s="332" t="s">
        <v>5825</v>
      </c>
      <c r="AF28" s="332" t="s">
        <v>5826</v>
      </c>
      <c r="AG28"/>
      <c r="AH28"/>
      <c r="AI28"/>
      <c r="AJ28"/>
      <c r="AK28" s="193" t="s">
        <v>2350</v>
      </c>
      <c r="AL28" s="192"/>
      <c r="AM28" s="192"/>
      <c r="AN28" s="192"/>
      <c r="AO28" s="192"/>
      <c r="AP28" s="140"/>
      <c r="AQ28" s="194"/>
      <c r="AR28" s="207"/>
      <c r="AS28" s="208"/>
    </row>
    <row r="29" spans="1:45">
      <c r="A29" s="312" t="s">
        <v>2009</v>
      </c>
      <c r="B29" s="313">
        <v>1766</v>
      </c>
      <c r="C29" s="314">
        <v>0.24334316811072201</v>
      </c>
      <c r="D29" s="315">
        <v>10293</v>
      </c>
      <c r="E29" s="316">
        <v>0.97297224955414296</v>
      </c>
      <c r="F29" s="317">
        <v>2.0756719767126498E-3</v>
      </c>
      <c r="G29" s="318">
        <v>4114.05</v>
      </c>
      <c r="H29" s="319">
        <v>4192.8573929595595</v>
      </c>
      <c r="I29" s="320">
        <v>8306.9103461163795</v>
      </c>
      <c r="J29" s="219" t="s">
        <v>3776</v>
      </c>
      <c r="K29" s="220">
        <v>51</v>
      </c>
      <c r="L29" s="234">
        <v>37720300</v>
      </c>
      <c r="M29" s="321" t="s">
        <v>1751</v>
      </c>
      <c r="N29" s="220" t="s">
        <v>4301</v>
      </c>
      <c r="O29" s="220" t="s">
        <v>4302</v>
      </c>
      <c r="P29" s="321" t="s">
        <v>1752</v>
      </c>
      <c r="Q29" s="322" t="s">
        <v>1753</v>
      </c>
      <c r="R29" s="323" t="s">
        <v>58</v>
      </c>
      <c r="S29" s="324" t="s">
        <v>96</v>
      </c>
      <c r="T29" s="325">
        <v>1020</v>
      </c>
      <c r="U29" s="326" t="s">
        <v>2351</v>
      </c>
      <c r="V29" s="326" t="s">
        <v>2349</v>
      </c>
      <c r="W29" s="327">
        <v>51</v>
      </c>
      <c r="X29" s="333" t="s">
        <v>2499</v>
      </c>
      <c r="Y29" s="329">
        <v>14382487000129</v>
      </c>
      <c r="Z29" s="330">
        <v>95995000</v>
      </c>
      <c r="AA29" s="331"/>
      <c r="AB29" s="218" t="s">
        <v>5272</v>
      </c>
      <c r="AC29" s="332" t="s">
        <v>5827</v>
      </c>
      <c r="AD29" s="332">
        <v>828</v>
      </c>
      <c r="AE29" s="332" t="s">
        <v>5828</v>
      </c>
      <c r="AF29" s="332" t="s">
        <v>5829</v>
      </c>
      <c r="AG29"/>
      <c r="AH29"/>
      <c r="AI29"/>
      <c r="AJ29"/>
      <c r="AK29" s="193" t="s">
        <v>2350</v>
      </c>
      <c r="AL29" s="192"/>
      <c r="AM29" s="192"/>
      <c r="AN29" s="192"/>
      <c r="AO29" s="192"/>
      <c r="AP29" s="140"/>
      <c r="AQ29" s="194"/>
      <c r="AR29" s="207"/>
      <c r="AS29" s="208"/>
    </row>
    <row r="30" spans="1:45">
      <c r="A30" s="312" t="s">
        <v>2010</v>
      </c>
      <c r="B30" s="313">
        <v>801</v>
      </c>
      <c r="C30" s="314">
        <v>0.19287458356491199</v>
      </c>
      <c r="D30" s="315">
        <v>7490</v>
      </c>
      <c r="E30" s="316">
        <v>0.735270723776839</v>
      </c>
      <c r="F30" s="317">
        <v>1.56857591502756E-3</v>
      </c>
      <c r="G30" s="318">
        <v>4114.05</v>
      </c>
      <c r="H30" s="319">
        <v>3168.5233483556699</v>
      </c>
      <c r="I30" s="320">
        <v>7282.5763015124903</v>
      </c>
      <c r="J30" s="219" t="s">
        <v>3777</v>
      </c>
      <c r="K30" s="220">
        <v>55</v>
      </c>
      <c r="L30" s="234">
        <v>35271141</v>
      </c>
      <c r="M30" s="321" t="s">
        <v>1754</v>
      </c>
      <c r="N30" s="220" t="s">
        <v>4303</v>
      </c>
      <c r="O30" s="220" t="s">
        <v>4304</v>
      </c>
      <c r="P30" s="321" t="s">
        <v>1755</v>
      </c>
      <c r="Q30" s="322" t="s">
        <v>1756</v>
      </c>
      <c r="R30" s="323" t="s">
        <v>58</v>
      </c>
      <c r="S30" s="324" t="s">
        <v>97</v>
      </c>
      <c r="T30" s="325">
        <v>382</v>
      </c>
      <c r="U30" s="326" t="s">
        <v>2349</v>
      </c>
      <c r="V30" s="326" t="s">
        <v>2349</v>
      </c>
      <c r="W30" s="327">
        <v>55</v>
      </c>
      <c r="X30" s="333" t="s">
        <v>2500</v>
      </c>
      <c r="Y30" s="329">
        <v>14380564000101</v>
      </c>
      <c r="Z30" s="330">
        <v>98740000</v>
      </c>
      <c r="AA30" s="331"/>
      <c r="AB30" s="218" t="s">
        <v>5273</v>
      </c>
      <c r="AC30" s="332" t="s">
        <v>5830</v>
      </c>
      <c r="AD30" s="332">
        <v>382</v>
      </c>
      <c r="AE30" s="332" t="s">
        <v>5831</v>
      </c>
      <c r="AF30" s="332" t="s">
        <v>5832</v>
      </c>
      <c r="AG30"/>
      <c r="AH30"/>
      <c r="AI30"/>
      <c r="AJ30"/>
      <c r="AK30" s="193" t="s">
        <v>2350</v>
      </c>
      <c r="AL30" s="192"/>
      <c r="AM30" s="192"/>
      <c r="AN30" s="192"/>
      <c r="AO30" s="192"/>
      <c r="AP30" s="140"/>
      <c r="AQ30" s="194"/>
      <c r="AR30" s="207"/>
      <c r="AS30" s="208"/>
    </row>
    <row r="31" spans="1:45">
      <c r="A31" s="312" t="s">
        <v>2011</v>
      </c>
      <c r="B31" s="313">
        <v>1</v>
      </c>
      <c r="C31" s="314">
        <v>0.134684740624084</v>
      </c>
      <c r="D31" s="315">
        <v>3707</v>
      </c>
      <c r="E31" s="316">
        <v>0.46203170917990499</v>
      </c>
      <c r="F31" s="317">
        <v>9.8566662259570509E-4</v>
      </c>
      <c r="G31" s="318">
        <v>4114.05</v>
      </c>
      <c r="H31" s="319">
        <v>1991.04657764332</v>
      </c>
      <c r="I31" s="320">
        <v>6105.0995308001502</v>
      </c>
      <c r="J31" s="222" t="s">
        <v>3778</v>
      </c>
      <c r="K31" s="220">
        <v>54</v>
      </c>
      <c r="L31" s="234">
        <v>35271141</v>
      </c>
      <c r="M31" s="321" t="s">
        <v>1757</v>
      </c>
      <c r="N31" s="220" t="s">
        <v>4305</v>
      </c>
      <c r="O31" s="220" t="s">
        <v>4306</v>
      </c>
      <c r="P31" s="321" t="s">
        <v>1758</v>
      </c>
      <c r="Q31" s="322" t="s">
        <v>1759</v>
      </c>
      <c r="R31" s="323" t="s">
        <v>58</v>
      </c>
      <c r="S31" s="324" t="s">
        <v>98</v>
      </c>
      <c r="T31" s="325">
        <v>165</v>
      </c>
      <c r="U31" s="326" t="s">
        <v>2351</v>
      </c>
      <c r="V31" s="326" t="s">
        <v>2349</v>
      </c>
      <c r="W31" s="327">
        <v>54</v>
      </c>
      <c r="X31" s="333" t="s">
        <v>2501</v>
      </c>
      <c r="Y31" s="329">
        <v>14298271000180</v>
      </c>
      <c r="Z31" s="330">
        <v>99835000</v>
      </c>
      <c r="AA31" s="331"/>
      <c r="AB31" s="218" t="s">
        <v>5274</v>
      </c>
      <c r="AC31" s="332" t="s">
        <v>5833</v>
      </c>
      <c r="AD31" s="332">
        <v>214</v>
      </c>
      <c r="AE31" s="332" t="s">
        <v>5834</v>
      </c>
      <c r="AF31" s="332" t="s">
        <v>5835</v>
      </c>
      <c r="AG31"/>
      <c r="AH31"/>
      <c r="AI31"/>
      <c r="AJ31"/>
      <c r="AK31" s="193" t="s">
        <v>2350</v>
      </c>
      <c r="AL31" s="192"/>
      <c r="AM31" s="192"/>
      <c r="AN31" s="192"/>
      <c r="AO31" s="192"/>
      <c r="AP31" s="140"/>
      <c r="AQ31" s="194"/>
      <c r="AR31" s="207"/>
      <c r="AS31" s="208"/>
    </row>
    <row r="32" spans="1:45">
      <c r="A32" s="312" t="s">
        <v>2012</v>
      </c>
      <c r="B32" s="313">
        <v>1145</v>
      </c>
      <c r="C32" s="314">
        <v>0.40618415836657701</v>
      </c>
      <c r="D32" s="315">
        <v>121069</v>
      </c>
      <c r="E32" s="316">
        <v>2.3505956316363101</v>
      </c>
      <c r="F32" s="317">
        <v>5.01459880629324E-3</v>
      </c>
      <c r="G32" s="318">
        <v>4114.05</v>
      </c>
      <c r="H32" s="319">
        <v>10129.4895887123</v>
      </c>
      <c r="I32" s="320">
        <v>14243.542541869199</v>
      </c>
      <c r="J32" s="222" t="s">
        <v>3779</v>
      </c>
      <c r="K32" s="220">
        <v>53</v>
      </c>
      <c r="L32" s="234">
        <v>32404300</v>
      </c>
      <c r="M32" s="321" t="s">
        <v>1760</v>
      </c>
      <c r="N32" s="220" t="s">
        <v>4307</v>
      </c>
      <c r="O32" s="220" t="s">
        <v>4308</v>
      </c>
      <c r="P32" s="321" t="s">
        <v>1761</v>
      </c>
      <c r="Q32" s="322" t="s">
        <v>1762</v>
      </c>
      <c r="R32" s="323" t="s">
        <v>58</v>
      </c>
      <c r="S32" s="324" t="s">
        <v>99</v>
      </c>
      <c r="T32" s="325">
        <v>862</v>
      </c>
      <c r="U32" s="326" t="s">
        <v>2351</v>
      </c>
      <c r="V32" s="326" t="s">
        <v>2349</v>
      </c>
      <c r="W32" s="327">
        <v>53</v>
      </c>
      <c r="X32" s="333" t="s">
        <v>2502</v>
      </c>
      <c r="Y32" s="329">
        <v>14308851000100</v>
      </c>
      <c r="Z32" s="330">
        <v>96400040</v>
      </c>
      <c r="AA32" s="331"/>
      <c r="AB32" s="218" t="s">
        <v>5275</v>
      </c>
      <c r="AC32" s="332" t="s">
        <v>5836</v>
      </c>
      <c r="AD32" s="332">
        <v>796</v>
      </c>
      <c r="AE32" s="332" t="s">
        <v>5837</v>
      </c>
      <c r="AF32" s="332" t="s">
        <v>5838</v>
      </c>
      <c r="AG32"/>
      <c r="AH32"/>
      <c r="AI32"/>
      <c r="AJ32"/>
      <c r="AK32" s="193" t="s">
        <v>2350</v>
      </c>
      <c r="AL32" s="192"/>
      <c r="AM32" s="192"/>
      <c r="AN32" s="192"/>
      <c r="AO32" s="192"/>
      <c r="AP32" s="140"/>
      <c r="AQ32" s="194"/>
      <c r="AR32" s="207"/>
      <c r="AS32" s="208"/>
    </row>
    <row r="33" spans="1:45">
      <c r="A33" s="312" t="s">
        <v>2013</v>
      </c>
      <c r="B33" s="313">
        <v>667</v>
      </c>
      <c r="C33" s="314">
        <v>0.396027571641066</v>
      </c>
      <c r="D33" s="315">
        <v>13416</v>
      </c>
      <c r="E33" s="316">
        <v>1.6476648625938899</v>
      </c>
      <c r="F33" s="317">
        <v>3.5150147230483099E-3</v>
      </c>
      <c r="G33" s="318">
        <v>4114.05</v>
      </c>
      <c r="H33" s="319">
        <v>7100.3297405575804</v>
      </c>
      <c r="I33" s="320">
        <v>11214.3826937144</v>
      </c>
      <c r="J33" s="222" t="s">
        <v>3780</v>
      </c>
      <c r="K33" s="220">
        <v>51</v>
      </c>
      <c r="L33" s="234">
        <v>36820188</v>
      </c>
      <c r="M33" s="321" t="s">
        <v>1763</v>
      </c>
      <c r="N33" s="220" t="s">
        <v>4309</v>
      </c>
      <c r="O33" s="220" t="s">
        <v>4310</v>
      </c>
      <c r="P33" s="321" t="s">
        <v>1764</v>
      </c>
      <c r="Q33" s="322" t="s">
        <v>1765</v>
      </c>
      <c r="R33" s="323" t="s">
        <v>58</v>
      </c>
      <c r="S33" s="324" t="s">
        <v>100</v>
      </c>
      <c r="T33" s="325">
        <v>3100</v>
      </c>
      <c r="U33" s="326" t="s">
        <v>2369</v>
      </c>
      <c r="V33" s="326" t="s">
        <v>2349</v>
      </c>
      <c r="W33" s="327">
        <v>51</v>
      </c>
      <c r="X33" s="333" t="s">
        <v>2503</v>
      </c>
      <c r="Y33" s="329">
        <v>13653095000194</v>
      </c>
      <c r="Z33" s="330">
        <v>95599000</v>
      </c>
      <c r="AA33" s="331"/>
      <c r="AB33" s="218" t="s">
        <v>5276</v>
      </c>
      <c r="AC33" s="332" t="s">
        <v>5839</v>
      </c>
      <c r="AD33" s="332">
        <v>3100</v>
      </c>
      <c r="AE33" s="332" t="s">
        <v>5840</v>
      </c>
      <c r="AF33" s="332" t="s">
        <v>5841</v>
      </c>
      <c r="AG33"/>
      <c r="AH33"/>
      <c r="AI33"/>
      <c r="AJ33"/>
      <c r="AK33" s="193" t="s">
        <v>2350</v>
      </c>
      <c r="AL33" s="192"/>
      <c r="AM33" s="192"/>
      <c r="AN33" s="192"/>
      <c r="AO33" s="192"/>
      <c r="AP33" s="140"/>
      <c r="AQ33" s="194"/>
      <c r="AR33" s="207"/>
      <c r="AS33" s="208"/>
    </row>
    <row r="34" spans="1:45">
      <c r="A34" s="312" t="s">
        <v>2014</v>
      </c>
      <c r="B34" s="313">
        <v>682</v>
      </c>
      <c r="C34" s="314">
        <v>0.28620441950533099</v>
      </c>
      <c r="D34" s="315">
        <v>6684</v>
      </c>
      <c r="E34" s="316">
        <v>1.0725852045813</v>
      </c>
      <c r="F34" s="317">
        <v>2.28817939340635E-3</v>
      </c>
      <c r="G34" s="318">
        <v>4114.05</v>
      </c>
      <c r="H34" s="319">
        <v>4622.12237468082</v>
      </c>
      <c r="I34" s="320">
        <v>8736.17532783764</v>
      </c>
      <c r="J34" s="219" t="s">
        <v>3781</v>
      </c>
      <c r="K34" s="220">
        <v>51</v>
      </c>
      <c r="L34" s="234">
        <v>36961200</v>
      </c>
      <c r="M34" s="321" t="s">
        <v>1766</v>
      </c>
      <c r="N34" s="220" t="s">
        <v>4311</v>
      </c>
      <c r="O34" s="220" t="s">
        <v>4312</v>
      </c>
      <c r="P34" s="321" t="s">
        <v>1767</v>
      </c>
      <c r="Q34" s="322" t="s">
        <v>1768</v>
      </c>
      <c r="R34" s="323" t="s">
        <v>58</v>
      </c>
      <c r="S34" s="324" t="s">
        <v>101</v>
      </c>
      <c r="T34" s="325">
        <v>1085</v>
      </c>
      <c r="U34" s="326" t="s">
        <v>2351</v>
      </c>
      <c r="V34" s="326" t="s">
        <v>2349</v>
      </c>
      <c r="W34" s="327">
        <v>51</v>
      </c>
      <c r="X34" s="333" t="s">
        <v>2504</v>
      </c>
      <c r="Y34" s="329">
        <v>14904132000152</v>
      </c>
      <c r="Z34" s="330">
        <v>95730000</v>
      </c>
      <c r="AA34" s="331"/>
      <c r="AB34" s="218" t="s">
        <v>5277</v>
      </c>
      <c r="AC34" s="332" t="s">
        <v>5842</v>
      </c>
      <c r="AD34" s="332">
        <v>1141</v>
      </c>
      <c r="AE34" s="332" t="s">
        <v>5843</v>
      </c>
      <c r="AF34" s="332" t="s">
        <v>5844</v>
      </c>
      <c r="AG34"/>
      <c r="AH34"/>
      <c r="AI34"/>
      <c r="AJ34"/>
      <c r="AK34" s="193" t="s">
        <v>2350</v>
      </c>
      <c r="AL34" s="192"/>
      <c r="AM34" s="192"/>
      <c r="AN34" s="192"/>
      <c r="AO34" s="192"/>
      <c r="AP34" s="140"/>
      <c r="AQ34" s="194"/>
      <c r="AR34" s="207"/>
      <c r="AS34" s="208"/>
    </row>
    <row r="35" spans="1:45">
      <c r="A35" s="312" t="s">
        <v>2015</v>
      </c>
      <c r="B35" s="313">
        <v>851</v>
      </c>
      <c r="C35" s="314">
        <v>0.210821422676126</v>
      </c>
      <c r="D35" s="315">
        <v>6808</v>
      </c>
      <c r="E35" s="316">
        <v>0.79225989452666101</v>
      </c>
      <c r="F35" s="317">
        <v>1.69015268636477E-3</v>
      </c>
      <c r="G35" s="318">
        <v>4114.05</v>
      </c>
      <c r="H35" s="319">
        <v>3414.1084264568399</v>
      </c>
      <c r="I35" s="320">
        <v>7528.1613796136598</v>
      </c>
      <c r="J35" s="219" t="s">
        <v>3782</v>
      </c>
      <c r="K35" s="220">
        <v>54</v>
      </c>
      <c r="L35" s="234">
        <v>35231344</v>
      </c>
      <c r="M35" s="321" t="s">
        <v>1769</v>
      </c>
      <c r="N35" s="223" t="s">
        <v>4313</v>
      </c>
      <c r="O35" s="220" t="s">
        <v>4314</v>
      </c>
      <c r="P35" s="321" t="s">
        <v>1770</v>
      </c>
      <c r="Q35" s="322" t="s">
        <v>1771</v>
      </c>
      <c r="R35" s="323" t="s">
        <v>58</v>
      </c>
      <c r="S35" s="324" t="s">
        <v>102</v>
      </c>
      <c r="T35" s="325">
        <v>114</v>
      </c>
      <c r="U35" s="326"/>
      <c r="V35" s="326" t="s">
        <v>2349</v>
      </c>
      <c r="W35" s="327">
        <v>54</v>
      </c>
      <c r="X35" s="333" t="s">
        <v>2505</v>
      </c>
      <c r="Y35" s="329">
        <v>13891538000185</v>
      </c>
      <c r="Z35" s="330">
        <v>99740000</v>
      </c>
      <c r="AA35" s="331"/>
      <c r="AB35" s="218" t="s">
        <v>5278</v>
      </c>
      <c r="AC35" s="332" t="s">
        <v>5845</v>
      </c>
      <c r="AD35" s="332">
        <v>356</v>
      </c>
      <c r="AE35" s="332" t="s">
        <v>5846</v>
      </c>
      <c r="AF35" s="332" t="s">
        <v>5847</v>
      </c>
      <c r="AG35"/>
      <c r="AH35"/>
      <c r="AI35"/>
      <c r="AJ35"/>
      <c r="AK35" s="193" t="s">
        <v>2350</v>
      </c>
      <c r="AL35" s="192"/>
      <c r="AM35" s="192"/>
      <c r="AN35" s="192"/>
      <c r="AO35" s="192"/>
      <c r="AP35" s="140"/>
      <c r="AQ35" s="194"/>
      <c r="AR35" s="207"/>
      <c r="AS35" s="208"/>
    </row>
    <row r="36" spans="1:45">
      <c r="A36" s="312" t="s">
        <v>2016</v>
      </c>
      <c r="B36" s="313">
        <v>93</v>
      </c>
      <c r="C36" s="314">
        <v>0.25235185551914402</v>
      </c>
      <c r="D36" s="315">
        <v>6836</v>
      </c>
      <c r="E36" s="316">
        <v>0.948913904688095</v>
      </c>
      <c r="F36" s="317">
        <v>2.0243475609675698E-3</v>
      </c>
      <c r="G36" s="318">
        <v>4114.05</v>
      </c>
      <c r="H36" s="319">
        <v>4089.1820731544899</v>
      </c>
      <c r="I36" s="320">
        <v>8203.2350263113094</v>
      </c>
      <c r="J36" s="222" t="s">
        <v>3783</v>
      </c>
      <c r="K36" s="220">
        <v>51</v>
      </c>
      <c r="L36" s="234">
        <v>36501144</v>
      </c>
      <c r="M36" s="321" t="s">
        <v>1772</v>
      </c>
      <c r="N36" s="220" t="s">
        <v>4315</v>
      </c>
      <c r="O36" s="220" t="s">
        <v>4316</v>
      </c>
      <c r="P36" s="321" t="s">
        <v>1773</v>
      </c>
      <c r="Q36" s="322" t="s">
        <v>1774</v>
      </c>
      <c r="R36" s="323" t="s">
        <v>58</v>
      </c>
      <c r="S36" s="324" t="s">
        <v>103</v>
      </c>
      <c r="T36" s="325">
        <v>476</v>
      </c>
      <c r="U36" s="326" t="s">
        <v>2356</v>
      </c>
      <c r="V36" s="326" t="s">
        <v>2349</v>
      </c>
      <c r="W36" s="327">
        <v>51</v>
      </c>
      <c r="X36" s="333" t="s">
        <v>2506</v>
      </c>
      <c r="Y36" s="329">
        <v>15154191000113</v>
      </c>
      <c r="Z36" s="330">
        <v>96735000</v>
      </c>
      <c r="AA36" s="331"/>
      <c r="AB36" s="218" t="s">
        <v>5279</v>
      </c>
      <c r="AC36" s="332" t="s">
        <v>5848</v>
      </c>
      <c r="AD36" s="332">
        <v>509</v>
      </c>
      <c r="AE36" s="332" t="s">
        <v>5849</v>
      </c>
      <c r="AF36" s="332" t="s">
        <v>5850</v>
      </c>
      <c r="AG36"/>
      <c r="AH36"/>
      <c r="AI36"/>
      <c r="AJ36"/>
      <c r="AK36" s="193" t="s">
        <v>2350</v>
      </c>
      <c r="AL36" s="192"/>
      <c r="AM36" s="192"/>
      <c r="AN36" s="192"/>
      <c r="AO36" s="192"/>
      <c r="AP36" s="140"/>
      <c r="AQ36" s="194"/>
      <c r="AR36" s="207"/>
      <c r="AS36" s="209"/>
    </row>
    <row r="37" spans="1:45">
      <c r="A37" s="312" t="s">
        <v>2017</v>
      </c>
      <c r="B37" s="313">
        <v>752</v>
      </c>
      <c r="C37" s="314">
        <v>0.29208271451970602</v>
      </c>
      <c r="D37" s="315">
        <v>3359</v>
      </c>
      <c r="E37" s="316">
        <v>0.98727321973496196</v>
      </c>
      <c r="F37" s="317">
        <v>2.1061806814138698E-3</v>
      </c>
      <c r="G37" s="318">
        <v>4114.05</v>
      </c>
      <c r="H37" s="319">
        <v>4254.4849764560204</v>
      </c>
      <c r="I37" s="320">
        <v>8368.5379296128503</v>
      </c>
      <c r="J37" s="222" t="s">
        <v>3784</v>
      </c>
      <c r="K37" s="220">
        <v>55</v>
      </c>
      <c r="L37" s="234">
        <v>36161010</v>
      </c>
      <c r="M37" s="321" t="s">
        <v>1775</v>
      </c>
      <c r="N37" s="220" t="s">
        <v>4317</v>
      </c>
      <c r="O37" s="220" t="s">
        <v>4318</v>
      </c>
      <c r="P37" s="321" t="s">
        <v>1776</v>
      </c>
      <c r="Q37" s="322" t="s">
        <v>1777</v>
      </c>
      <c r="R37" s="323" t="s">
        <v>58</v>
      </c>
      <c r="S37" s="324" t="s">
        <v>104</v>
      </c>
      <c r="T37" s="325">
        <v>9</v>
      </c>
      <c r="U37" s="326" t="s">
        <v>2351</v>
      </c>
      <c r="V37" s="326" t="s">
        <v>2349</v>
      </c>
      <c r="W37" s="327">
        <v>55</v>
      </c>
      <c r="X37" s="333" t="s">
        <v>2507</v>
      </c>
      <c r="Y37" s="329">
        <v>18132356000144</v>
      </c>
      <c r="Z37" s="330">
        <v>98530000</v>
      </c>
      <c r="AA37" s="331"/>
      <c r="AB37" s="218" t="s">
        <v>5280</v>
      </c>
      <c r="AC37" s="332" t="s">
        <v>5851</v>
      </c>
      <c r="AD37" s="332">
        <v>25</v>
      </c>
      <c r="AE37" s="332" t="s">
        <v>5852</v>
      </c>
      <c r="AF37" s="332" t="s">
        <v>5853</v>
      </c>
      <c r="AG37"/>
      <c r="AH37"/>
      <c r="AI37"/>
      <c r="AJ37"/>
      <c r="AK37" s="193" t="s">
        <v>2350</v>
      </c>
      <c r="AL37" s="192"/>
      <c r="AM37" s="192"/>
      <c r="AN37" s="192"/>
      <c r="AO37" s="192"/>
      <c r="AP37" s="140"/>
      <c r="AQ37" s="194"/>
      <c r="AR37" s="207"/>
      <c r="AS37" s="208"/>
    </row>
    <row r="38" spans="1:45">
      <c r="A38" s="312" t="s">
        <v>2018</v>
      </c>
      <c r="B38" s="313">
        <v>888</v>
      </c>
      <c r="C38" s="314">
        <v>0.32430872983581399</v>
      </c>
      <c r="D38" s="315">
        <v>4274</v>
      </c>
      <c r="E38" s="316">
        <v>1.13653762337888</v>
      </c>
      <c r="F38" s="317">
        <v>2.4246110784846698E-3</v>
      </c>
      <c r="G38" s="318">
        <v>4114.05</v>
      </c>
      <c r="H38" s="319">
        <v>4897.7143785390399</v>
      </c>
      <c r="I38" s="320">
        <v>9011.7673316958608</v>
      </c>
      <c r="J38" s="213" t="s">
        <v>3785</v>
      </c>
      <c r="K38" s="220">
        <v>55</v>
      </c>
      <c r="L38" s="234">
        <v>34191001</v>
      </c>
      <c r="M38" s="321" t="s">
        <v>1778</v>
      </c>
      <c r="N38" s="220" t="s">
        <v>4319</v>
      </c>
      <c r="O38" s="224" t="s">
        <v>4320</v>
      </c>
      <c r="P38" s="321" t="s">
        <v>1779</v>
      </c>
      <c r="Q38" s="322"/>
      <c r="R38" s="323" t="s">
        <v>58</v>
      </c>
      <c r="S38" s="324"/>
      <c r="T38" s="325"/>
      <c r="U38" s="326"/>
      <c r="V38" s="326"/>
      <c r="W38" s="327"/>
      <c r="X38" s="333" t="s">
        <v>2479</v>
      </c>
      <c r="Y38" s="329" t="s">
        <v>7212</v>
      </c>
      <c r="Z38" s="330" t="s">
        <v>1779</v>
      </c>
      <c r="AA38" s="331"/>
      <c r="AB38" s="218" t="s">
        <v>5281</v>
      </c>
      <c r="AC38" s="332" t="s">
        <v>5854</v>
      </c>
      <c r="AD38" s="332">
        <v>250</v>
      </c>
      <c r="AE38" s="332" t="s">
        <v>5855</v>
      </c>
      <c r="AF38" s="332" t="s">
        <v>5856</v>
      </c>
      <c r="AG38"/>
      <c r="AH38"/>
      <c r="AI38"/>
      <c r="AJ38"/>
      <c r="AK38" s="193" t="s">
        <v>2350</v>
      </c>
      <c r="AL38" s="192"/>
      <c r="AM38" s="192"/>
      <c r="AN38" s="192"/>
      <c r="AO38" s="192"/>
      <c r="AP38" s="140"/>
      <c r="AQ38" s="194"/>
      <c r="AR38" s="207"/>
      <c r="AS38" s="208"/>
    </row>
    <row r="39" spans="1:45">
      <c r="A39" s="312" t="s">
        <v>2019</v>
      </c>
      <c r="B39" s="313">
        <v>1227</v>
      </c>
      <c r="C39" s="314">
        <v>0.27756072932326498</v>
      </c>
      <c r="D39" s="315">
        <v>13435</v>
      </c>
      <c r="E39" s="316">
        <v>1.1550310801436701</v>
      </c>
      <c r="F39" s="317">
        <v>2.46406374527637E-3</v>
      </c>
      <c r="G39" s="318">
        <v>4114.05</v>
      </c>
      <c r="H39" s="319">
        <v>4977.40876545827</v>
      </c>
      <c r="I39" s="320">
        <v>9091.4617186151008</v>
      </c>
      <c r="J39" s="222" t="s">
        <v>3786</v>
      </c>
      <c r="K39" s="220">
        <v>51</v>
      </c>
      <c r="L39" s="234">
        <v>34822121</v>
      </c>
      <c r="M39" s="321" t="s">
        <v>1780</v>
      </c>
      <c r="N39" s="220" t="s">
        <v>4321</v>
      </c>
      <c r="O39" s="220" t="s">
        <v>4322</v>
      </c>
      <c r="P39" s="321" t="s">
        <v>1781</v>
      </c>
      <c r="Q39" s="322" t="s">
        <v>1782</v>
      </c>
      <c r="R39" s="323" t="s">
        <v>58</v>
      </c>
      <c r="S39" s="324" t="s">
        <v>105</v>
      </c>
      <c r="T39" s="325">
        <v>98</v>
      </c>
      <c r="U39" s="326" t="s">
        <v>2356</v>
      </c>
      <c r="V39" s="326" t="s">
        <v>2349</v>
      </c>
      <c r="W39" s="327">
        <v>51</v>
      </c>
      <c r="X39" s="333" t="s">
        <v>2508</v>
      </c>
      <c r="Y39" s="329">
        <v>18230985000107</v>
      </c>
      <c r="Z39" s="330">
        <v>96790000</v>
      </c>
      <c r="AA39" s="331"/>
      <c r="AB39" s="218" t="s">
        <v>5282</v>
      </c>
      <c r="AC39" s="332" t="s">
        <v>5857</v>
      </c>
      <c r="AD39" s="332">
        <v>528</v>
      </c>
      <c r="AE39" s="332" t="s">
        <v>5858</v>
      </c>
      <c r="AF39" s="332" t="s">
        <v>5859</v>
      </c>
      <c r="AG39"/>
      <c r="AH39"/>
      <c r="AI39"/>
      <c r="AJ39"/>
      <c r="AK39" s="193" t="s">
        <v>2350</v>
      </c>
      <c r="AL39" s="192"/>
      <c r="AM39" s="192"/>
      <c r="AN39" s="192"/>
      <c r="AO39" s="192"/>
      <c r="AP39" s="140"/>
      <c r="AQ39" s="194"/>
      <c r="AR39" s="207"/>
      <c r="AS39" s="208"/>
    </row>
    <row r="40" spans="1:45">
      <c r="A40" s="312" t="s">
        <v>2020</v>
      </c>
      <c r="B40" s="313">
        <v>3</v>
      </c>
      <c r="C40" s="314">
        <v>0.143353160747725</v>
      </c>
      <c r="D40" s="315">
        <v>1844</v>
      </c>
      <c r="E40" s="316">
        <v>0.44286505255577402</v>
      </c>
      <c r="F40" s="317">
        <v>9.4477779759559704E-4</v>
      </c>
      <c r="G40" s="318">
        <v>4114.05</v>
      </c>
      <c r="H40" s="319">
        <v>1908.4511511431101</v>
      </c>
      <c r="I40" s="320">
        <v>6022.5041042999301</v>
      </c>
      <c r="J40" s="222" t="s">
        <v>3787</v>
      </c>
      <c r="K40" s="220">
        <v>54</v>
      </c>
      <c r="L40" s="234">
        <v>36131166</v>
      </c>
      <c r="M40" s="321" t="s">
        <v>1783</v>
      </c>
      <c r="N40" s="220" t="s">
        <v>4323</v>
      </c>
      <c r="O40" s="220" t="s">
        <v>4324</v>
      </c>
      <c r="P40" s="321" t="s">
        <v>1784</v>
      </c>
      <c r="Q40" s="322" t="s">
        <v>1785</v>
      </c>
      <c r="R40" s="323" t="s">
        <v>58</v>
      </c>
      <c r="S40" s="324" t="s">
        <v>106</v>
      </c>
      <c r="T40" s="325">
        <v>110</v>
      </c>
      <c r="U40" s="326" t="s">
        <v>1786</v>
      </c>
      <c r="V40" s="326" t="s">
        <v>2349</v>
      </c>
      <c r="W40" s="327">
        <v>54</v>
      </c>
      <c r="X40" s="333" t="s">
        <v>2509</v>
      </c>
      <c r="Y40" s="329">
        <v>14436782000110</v>
      </c>
      <c r="Z40" s="330">
        <v>99795000</v>
      </c>
      <c r="AA40" s="331"/>
      <c r="AB40" s="218" t="s">
        <v>5283</v>
      </c>
      <c r="AC40" s="332" t="s">
        <v>5860</v>
      </c>
      <c r="AD40" s="332">
        <v>110</v>
      </c>
      <c r="AE40" s="332" t="s">
        <v>5861</v>
      </c>
      <c r="AF40" s="332" t="s">
        <v>5862</v>
      </c>
      <c r="AG40"/>
      <c r="AH40"/>
      <c r="AI40"/>
      <c r="AJ40"/>
      <c r="AK40" s="193" t="s">
        <v>2350</v>
      </c>
      <c r="AL40" s="192"/>
      <c r="AM40" s="192"/>
      <c r="AN40" s="192"/>
      <c r="AO40" s="192"/>
      <c r="AP40" s="140"/>
      <c r="AQ40" s="194"/>
      <c r="AR40" s="207"/>
      <c r="AS40" s="208"/>
    </row>
    <row r="41" spans="1:45">
      <c r="A41" s="312" t="s">
        <v>2021</v>
      </c>
      <c r="B41" s="313">
        <v>0</v>
      </c>
      <c r="C41" s="314">
        <v>0.16033692891037801</v>
      </c>
      <c r="D41" s="315">
        <v>2634</v>
      </c>
      <c r="E41" s="316">
        <v>0.522547683085128</v>
      </c>
      <c r="F41" s="317">
        <v>1.1147672328506301E-3</v>
      </c>
      <c r="G41" s="318">
        <v>4114.05</v>
      </c>
      <c r="H41" s="319">
        <v>2251.8298103582702</v>
      </c>
      <c r="I41" s="320">
        <v>6365.8827635150901</v>
      </c>
      <c r="J41" s="219" t="s">
        <v>3788</v>
      </c>
      <c r="K41" s="220">
        <v>54</v>
      </c>
      <c r="L41" s="234">
        <v>33691202</v>
      </c>
      <c r="M41" s="321" t="s">
        <v>1787</v>
      </c>
      <c r="N41" s="220" t="s">
        <v>4325</v>
      </c>
      <c r="O41" s="220" t="s">
        <v>4326</v>
      </c>
      <c r="P41" s="321" t="s">
        <v>1788</v>
      </c>
      <c r="Q41" s="322" t="s">
        <v>1789</v>
      </c>
      <c r="R41" s="323" t="s">
        <v>58</v>
      </c>
      <c r="S41" s="324" t="s">
        <v>107</v>
      </c>
      <c r="T41" s="325">
        <v>735</v>
      </c>
      <c r="U41" s="326" t="s">
        <v>2351</v>
      </c>
      <c r="V41" s="326" t="s">
        <v>2349</v>
      </c>
      <c r="W41" s="327">
        <v>54</v>
      </c>
      <c r="X41" s="333" t="s">
        <v>2510</v>
      </c>
      <c r="Y41" s="329">
        <v>14292251000100</v>
      </c>
      <c r="Z41" s="330">
        <v>99585000</v>
      </c>
      <c r="AA41" s="331"/>
      <c r="AB41" s="218" t="s">
        <v>5284</v>
      </c>
      <c r="AC41" s="332" t="s">
        <v>5863</v>
      </c>
      <c r="AD41" s="332">
        <v>1390</v>
      </c>
      <c r="AE41" s="332" t="s">
        <v>5864</v>
      </c>
      <c r="AF41" s="332" t="s">
        <v>5865</v>
      </c>
      <c r="AG41"/>
      <c r="AH41"/>
      <c r="AI41"/>
      <c r="AJ41"/>
      <c r="AK41" s="193" t="s">
        <v>2350</v>
      </c>
      <c r="AL41" s="192"/>
      <c r="AM41" s="192"/>
      <c r="AN41" s="192"/>
      <c r="AO41" s="192"/>
      <c r="AP41" s="140"/>
      <c r="AQ41" s="194"/>
      <c r="AR41" s="207"/>
      <c r="AS41" s="209"/>
    </row>
    <row r="42" spans="1:45">
      <c r="A42" s="312" t="s">
        <v>2022</v>
      </c>
      <c r="B42" s="313">
        <v>403</v>
      </c>
      <c r="C42" s="314">
        <v>0.240890786231475</v>
      </c>
      <c r="D42" s="315">
        <v>5121</v>
      </c>
      <c r="E42" s="316">
        <v>0.86740796444489099</v>
      </c>
      <c r="F42" s="317">
        <v>1.8504684023626301E-3</v>
      </c>
      <c r="G42" s="318">
        <v>4114.05</v>
      </c>
      <c r="H42" s="319">
        <v>3737.9461727725002</v>
      </c>
      <c r="I42" s="320">
        <v>7851.9991259293301</v>
      </c>
      <c r="J42" s="222" t="s">
        <v>3789</v>
      </c>
      <c r="K42" s="220">
        <v>54</v>
      </c>
      <c r="L42" s="234">
        <v>33561244</v>
      </c>
      <c r="M42" s="321" t="s">
        <v>1790</v>
      </c>
      <c r="N42" s="220" t="s">
        <v>4327</v>
      </c>
      <c r="O42" s="220" t="s">
        <v>4328</v>
      </c>
      <c r="P42" s="321" t="s">
        <v>1791</v>
      </c>
      <c r="Q42" s="322" t="s">
        <v>1792</v>
      </c>
      <c r="R42" s="323" t="s">
        <v>58</v>
      </c>
      <c r="S42" s="324" t="s">
        <v>108</v>
      </c>
      <c r="T42" s="325">
        <v>950</v>
      </c>
      <c r="U42" s="326" t="s">
        <v>1793</v>
      </c>
      <c r="V42" s="326" t="s">
        <v>2349</v>
      </c>
      <c r="W42" s="327">
        <v>54</v>
      </c>
      <c r="X42" s="333" t="s">
        <v>2511</v>
      </c>
      <c r="Y42" s="329">
        <v>13824025000151</v>
      </c>
      <c r="Z42" s="330">
        <v>95370000</v>
      </c>
      <c r="AA42" s="331"/>
      <c r="AB42" s="218" t="s">
        <v>5285</v>
      </c>
      <c r="AC42" s="332" t="s">
        <v>5866</v>
      </c>
      <c r="AD42" s="332">
        <v>950</v>
      </c>
      <c r="AE42" s="332" t="s">
        <v>5867</v>
      </c>
      <c r="AF42" s="332" t="s">
        <v>5868</v>
      </c>
      <c r="AG42"/>
      <c r="AH42"/>
      <c r="AI42"/>
      <c r="AJ42"/>
      <c r="AK42" s="193" t="s">
        <v>2350</v>
      </c>
      <c r="AL42" s="192"/>
      <c r="AM42" s="192"/>
      <c r="AN42" s="192"/>
      <c r="AO42" s="192"/>
      <c r="AP42" s="140"/>
      <c r="AQ42" s="194"/>
      <c r="AR42" s="207"/>
      <c r="AS42" s="209"/>
    </row>
    <row r="43" spans="1:45">
      <c r="A43" s="312" t="s">
        <v>2023</v>
      </c>
      <c r="B43" s="313">
        <v>201</v>
      </c>
      <c r="C43" s="314">
        <v>0.26175726460733301</v>
      </c>
      <c r="D43" s="315">
        <v>10494</v>
      </c>
      <c r="E43" s="316">
        <v>1.04963886405341</v>
      </c>
      <c r="F43" s="317">
        <v>2.2392272511189601E-3</v>
      </c>
      <c r="G43" s="318">
        <v>4114.05</v>
      </c>
      <c r="H43" s="319">
        <v>4523.2390472603001</v>
      </c>
      <c r="I43" s="320">
        <v>8637.2920004171192</v>
      </c>
      <c r="J43" s="219" t="s">
        <v>3790</v>
      </c>
      <c r="K43" s="220">
        <v>54</v>
      </c>
      <c r="L43" s="234">
        <v>33841200</v>
      </c>
      <c r="M43" s="321" t="s">
        <v>1794</v>
      </c>
      <c r="N43" s="220" t="s">
        <v>4329</v>
      </c>
      <c r="O43" s="220" t="s">
        <v>4330</v>
      </c>
      <c r="P43" s="321" t="s">
        <v>1795</v>
      </c>
      <c r="Q43" s="322" t="s">
        <v>1796</v>
      </c>
      <c r="R43" s="323" t="s">
        <v>58</v>
      </c>
      <c r="S43" s="324" t="s">
        <v>109</v>
      </c>
      <c r="T43" s="325">
        <v>1177</v>
      </c>
      <c r="U43" s="326" t="s">
        <v>2351</v>
      </c>
      <c r="V43" s="326" t="s">
        <v>2349</v>
      </c>
      <c r="W43" s="327">
        <v>54</v>
      </c>
      <c r="X43" s="333" t="s">
        <v>2512</v>
      </c>
      <c r="Y43" s="329">
        <v>14022920000115</v>
      </c>
      <c r="Z43" s="330">
        <v>99360000</v>
      </c>
      <c r="AA43" s="331"/>
      <c r="AB43" s="218" t="s">
        <v>5286</v>
      </c>
      <c r="AC43" s="332" t="s">
        <v>5869</v>
      </c>
      <c r="AD43" s="332">
        <v>1540</v>
      </c>
      <c r="AE43" s="332" t="s">
        <v>5870</v>
      </c>
      <c r="AF43" s="332" t="s">
        <v>5871</v>
      </c>
      <c r="AG43"/>
      <c r="AH43"/>
      <c r="AI43"/>
      <c r="AJ43"/>
      <c r="AK43" s="193" t="s">
        <v>2350</v>
      </c>
      <c r="AL43" s="192"/>
      <c r="AM43" s="192"/>
      <c r="AN43" s="192"/>
      <c r="AO43" s="192"/>
      <c r="AP43" s="140"/>
      <c r="AQ43" s="194"/>
      <c r="AR43" s="207"/>
      <c r="AS43" s="208"/>
    </row>
    <row r="44" spans="1:45">
      <c r="A44" s="312" t="s">
        <v>2024</v>
      </c>
      <c r="B44" s="313">
        <v>0</v>
      </c>
      <c r="C44" s="314">
        <v>0.340970242862985</v>
      </c>
      <c r="D44" s="315">
        <v>2192</v>
      </c>
      <c r="E44" s="316">
        <v>1.08104198546658</v>
      </c>
      <c r="F44" s="317">
        <v>2.3062205072251901E-3</v>
      </c>
      <c r="G44" s="318">
        <v>4114.05</v>
      </c>
      <c r="H44" s="319">
        <v>4658.5654245948899</v>
      </c>
      <c r="I44" s="320">
        <v>8772.6183777517108</v>
      </c>
      <c r="J44" s="219" t="s">
        <v>3791</v>
      </c>
      <c r="K44" s="220">
        <v>54</v>
      </c>
      <c r="L44" s="234">
        <v>36132176</v>
      </c>
      <c r="M44" s="321" t="s">
        <v>1797</v>
      </c>
      <c r="N44" s="223" t="s">
        <v>4331</v>
      </c>
      <c r="O44" s="220" t="s">
        <v>4332</v>
      </c>
      <c r="P44" s="321" t="s">
        <v>1798</v>
      </c>
      <c r="Q44" s="322" t="s">
        <v>1799</v>
      </c>
      <c r="R44" s="323" t="s">
        <v>58</v>
      </c>
      <c r="S44" s="324" t="s">
        <v>110</v>
      </c>
      <c r="T44" s="325">
        <v>0</v>
      </c>
      <c r="U44" s="326" t="s">
        <v>2351</v>
      </c>
      <c r="V44" s="326" t="s">
        <v>2349</v>
      </c>
      <c r="W44" s="327">
        <v>54</v>
      </c>
      <c r="X44" s="333" t="s">
        <v>2513</v>
      </c>
      <c r="Y44" s="329">
        <v>13737985000184</v>
      </c>
      <c r="Z44" s="330">
        <v>99650000</v>
      </c>
      <c r="AA44" s="331"/>
      <c r="AB44" s="218" t="s">
        <v>5287</v>
      </c>
      <c r="AC44" s="332" t="s">
        <v>5872</v>
      </c>
      <c r="AD44" s="332">
        <v>984</v>
      </c>
      <c r="AE44" s="332" t="s">
        <v>5873</v>
      </c>
      <c r="AF44" s="332" t="s">
        <v>5874</v>
      </c>
      <c r="AG44"/>
      <c r="AH44"/>
      <c r="AI44"/>
      <c r="AJ44"/>
      <c r="AK44" s="193" t="s">
        <v>2350</v>
      </c>
      <c r="AL44" s="192"/>
      <c r="AM44" s="192"/>
      <c r="AN44" s="192"/>
      <c r="AO44" s="192"/>
      <c r="AP44" s="140"/>
      <c r="AQ44" s="194"/>
      <c r="AR44" s="207"/>
      <c r="AS44" s="208"/>
    </row>
    <row r="45" spans="1:45">
      <c r="A45" s="312" t="s">
        <v>2025</v>
      </c>
      <c r="B45" s="313">
        <v>8727</v>
      </c>
      <c r="C45" s="314">
        <v>0.21576422479038501</v>
      </c>
      <c r="D45" s="315">
        <v>124516</v>
      </c>
      <c r="E45" s="316">
        <v>1.2539008921721599</v>
      </c>
      <c r="F45" s="317">
        <v>2.6749857918860601E-3</v>
      </c>
      <c r="G45" s="318">
        <v>4114.05</v>
      </c>
      <c r="H45" s="319">
        <v>5403.4712996098497</v>
      </c>
      <c r="I45" s="320">
        <v>9517.5242527666705</v>
      </c>
      <c r="J45" s="219" t="s">
        <v>3792</v>
      </c>
      <c r="K45" s="220">
        <v>54</v>
      </c>
      <c r="L45" s="234">
        <v>30557100</v>
      </c>
      <c r="M45" s="321" t="s">
        <v>1800</v>
      </c>
      <c r="N45" s="220" t="s">
        <v>4333</v>
      </c>
      <c r="O45" s="220" t="s">
        <v>4334</v>
      </c>
      <c r="P45" s="321" t="s">
        <v>1801</v>
      </c>
      <c r="Q45" s="322" t="s">
        <v>1802</v>
      </c>
      <c r="R45" s="323" t="s">
        <v>58</v>
      </c>
      <c r="S45" s="324" t="s">
        <v>111</v>
      </c>
      <c r="T45" s="325">
        <v>1479</v>
      </c>
      <c r="U45" s="326" t="s">
        <v>1803</v>
      </c>
      <c r="V45" s="326" t="s">
        <v>2355</v>
      </c>
      <c r="W45" s="327">
        <v>54</v>
      </c>
      <c r="X45" s="333" t="s">
        <v>2514</v>
      </c>
      <c r="Y45" s="329">
        <v>15135785000187</v>
      </c>
      <c r="Z45" s="330">
        <v>95700000</v>
      </c>
      <c r="AA45" s="331"/>
      <c r="AB45" s="218" t="s">
        <v>5288</v>
      </c>
      <c r="AC45" s="332" t="s">
        <v>5875</v>
      </c>
      <c r="AD45" s="332">
        <v>190</v>
      </c>
      <c r="AE45" s="332" t="s">
        <v>5876</v>
      </c>
      <c r="AF45" s="332" t="s">
        <v>5877</v>
      </c>
      <c r="AG45"/>
      <c r="AH45"/>
      <c r="AI45"/>
      <c r="AJ45"/>
      <c r="AK45" s="193" t="s">
        <v>2350</v>
      </c>
      <c r="AL45" s="192"/>
      <c r="AM45" s="192"/>
      <c r="AN45" s="192"/>
      <c r="AO45" s="192"/>
      <c r="AP45" s="140"/>
      <c r="AQ45" s="194"/>
      <c r="AR45" s="207"/>
      <c r="AS45" s="208"/>
    </row>
    <row r="46" spans="1:45">
      <c r="A46" s="312" t="s">
        <v>2026</v>
      </c>
      <c r="B46" s="313">
        <v>58</v>
      </c>
      <c r="C46" s="314">
        <v>0.22937033511924601</v>
      </c>
      <c r="D46" s="315">
        <v>2077</v>
      </c>
      <c r="E46" s="316">
        <v>0.72136110774796103</v>
      </c>
      <c r="F46" s="317">
        <v>1.5389020983167499E-3</v>
      </c>
      <c r="G46" s="318">
        <v>4114.05</v>
      </c>
      <c r="H46" s="319">
        <v>3108.5822385998299</v>
      </c>
      <c r="I46" s="320">
        <v>7222.6351917566599</v>
      </c>
      <c r="J46" s="219" t="s">
        <v>3793</v>
      </c>
      <c r="K46" s="220">
        <v>55</v>
      </c>
      <c r="L46" s="234">
        <v>37471090</v>
      </c>
      <c r="M46" s="321" t="s">
        <v>235</v>
      </c>
      <c r="N46" s="223" t="s">
        <v>4335</v>
      </c>
      <c r="O46" s="220" t="s">
        <v>4336</v>
      </c>
      <c r="P46" s="321" t="s">
        <v>236</v>
      </c>
      <c r="Q46" s="322" t="s">
        <v>237</v>
      </c>
      <c r="R46" s="323" t="s">
        <v>58</v>
      </c>
      <c r="S46" s="324" t="s">
        <v>112</v>
      </c>
      <c r="T46" s="325" t="s">
        <v>2354</v>
      </c>
      <c r="U46" s="326" t="s">
        <v>2351</v>
      </c>
      <c r="V46" s="326" t="s">
        <v>2349</v>
      </c>
      <c r="W46" s="327">
        <v>55</v>
      </c>
      <c r="X46" s="333" t="s">
        <v>2515</v>
      </c>
      <c r="Y46" s="329">
        <v>13904470000121</v>
      </c>
      <c r="Z46" s="330">
        <v>98335000</v>
      </c>
      <c r="AA46" s="331"/>
      <c r="AB46" s="218" t="s">
        <v>5289</v>
      </c>
      <c r="AC46" s="332" t="s">
        <v>5878</v>
      </c>
      <c r="AD46" s="332">
        <v>15</v>
      </c>
      <c r="AE46" s="332" t="s">
        <v>5879</v>
      </c>
      <c r="AF46" s="332" t="s">
        <v>5880</v>
      </c>
      <c r="AG46"/>
      <c r="AH46"/>
      <c r="AI46"/>
      <c r="AJ46"/>
      <c r="AK46" s="193" t="s">
        <v>2350</v>
      </c>
      <c r="AL46" s="192"/>
      <c r="AM46" s="192"/>
      <c r="AN46" s="192"/>
      <c r="AO46" s="192"/>
      <c r="AP46" s="140"/>
      <c r="AQ46" s="194"/>
      <c r="AR46" s="207"/>
      <c r="AS46" s="208"/>
    </row>
    <row r="47" spans="1:45">
      <c r="A47" s="312" t="s">
        <v>2027</v>
      </c>
      <c r="B47" s="313">
        <v>21</v>
      </c>
      <c r="C47" s="314">
        <v>0.16578864427001599</v>
      </c>
      <c r="D47" s="315">
        <v>7218</v>
      </c>
      <c r="E47" s="316">
        <v>0.628517409424039</v>
      </c>
      <c r="F47" s="317">
        <v>1.3408357475923199E-3</v>
      </c>
      <c r="G47" s="318">
        <v>4114.05</v>
      </c>
      <c r="H47" s="319">
        <v>2708.4882101364901</v>
      </c>
      <c r="I47" s="320">
        <v>6822.5411632933101</v>
      </c>
      <c r="J47" s="213" t="s">
        <v>3794</v>
      </c>
      <c r="K47" s="220">
        <v>55</v>
      </c>
      <c r="L47" s="234">
        <v>35381155</v>
      </c>
      <c r="M47" s="321" t="s">
        <v>238</v>
      </c>
      <c r="N47" s="220" t="s">
        <v>4337</v>
      </c>
      <c r="O47" s="220" t="s">
        <v>4338</v>
      </c>
      <c r="P47" s="321" t="s">
        <v>239</v>
      </c>
      <c r="Q47" s="322" t="s">
        <v>240</v>
      </c>
      <c r="R47" s="323" t="s">
        <v>58</v>
      </c>
      <c r="S47" s="324" t="s">
        <v>113</v>
      </c>
      <c r="T47" s="325">
        <v>271</v>
      </c>
      <c r="U47" s="326" t="s">
        <v>241</v>
      </c>
      <c r="V47" s="326" t="s">
        <v>2349</v>
      </c>
      <c r="W47" s="327">
        <v>55</v>
      </c>
      <c r="X47" s="333" t="s">
        <v>2516</v>
      </c>
      <c r="Y47" s="329">
        <v>14368361000108</v>
      </c>
      <c r="Z47" s="330">
        <v>98918000</v>
      </c>
      <c r="AA47" s="331"/>
      <c r="AB47" s="218" t="s">
        <v>5290</v>
      </c>
      <c r="AC47" s="332" t="s">
        <v>3688</v>
      </c>
      <c r="AD47" s="332">
        <v>271</v>
      </c>
      <c r="AE47" s="332" t="s">
        <v>5881</v>
      </c>
      <c r="AF47" s="332" t="s">
        <v>5882</v>
      </c>
      <c r="AG47"/>
      <c r="AH47"/>
      <c r="AI47"/>
      <c r="AJ47"/>
      <c r="AK47" s="193" t="s">
        <v>2350</v>
      </c>
      <c r="AL47" s="192"/>
      <c r="AM47" s="192"/>
      <c r="AN47" s="192"/>
      <c r="AO47" s="192"/>
      <c r="AP47" s="140"/>
      <c r="AQ47" s="194"/>
      <c r="AR47" s="207"/>
      <c r="AS47" s="208"/>
    </row>
    <row r="48" spans="1:45">
      <c r="A48" s="312" t="s">
        <v>2028</v>
      </c>
      <c r="B48" s="313">
        <v>502</v>
      </c>
      <c r="C48" s="314">
        <v>0.201001551995171</v>
      </c>
      <c r="D48" s="315">
        <v>2497</v>
      </c>
      <c r="E48" s="316">
        <v>0.64984860666632605</v>
      </c>
      <c r="F48" s="317">
        <v>1.3863422544488401E-3</v>
      </c>
      <c r="G48" s="318">
        <v>4114.05</v>
      </c>
      <c r="H48" s="319">
        <v>2800.4113539866698</v>
      </c>
      <c r="I48" s="320">
        <v>6914.4643071434903</v>
      </c>
      <c r="J48" s="213" t="s">
        <v>3795</v>
      </c>
      <c r="K48" s="220">
        <v>55</v>
      </c>
      <c r="L48" s="234">
        <v>36431011</v>
      </c>
      <c r="M48" s="321" t="s">
        <v>242</v>
      </c>
      <c r="N48" s="220" t="s">
        <v>4339</v>
      </c>
      <c r="O48" s="220" t="s">
        <v>4340</v>
      </c>
      <c r="P48" s="321" t="s">
        <v>243</v>
      </c>
      <c r="Q48" s="322" t="s">
        <v>244</v>
      </c>
      <c r="R48" s="323" t="s">
        <v>58</v>
      </c>
      <c r="S48" s="324" t="s">
        <v>114</v>
      </c>
      <c r="T48" s="325">
        <v>1170</v>
      </c>
      <c r="U48" s="326" t="s">
        <v>245</v>
      </c>
      <c r="V48" s="326" t="s">
        <v>2349</v>
      </c>
      <c r="W48" s="327">
        <v>55</v>
      </c>
      <c r="X48" s="333" t="s">
        <v>2517</v>
      </c>
      <c r="Y48" s="329">
        <v>14380626000185</v>
      </c>
      <c r="Z48" s="330">
        <v>98118000</v>
      </c>
      <c r="AA48" s="331"/>
      <c r="AB48" s="218" t="s">
        <v>5291</v>
      </c>
      <c r="AC48" s="332" t="s">
        <v>7132</v>
      </c>
      <c r="AD48" s="332">
        <v>1130</v>
      </c>
      <c r="AE48" s="332" t="s">
        <v>7133</v>
      </c>
      <c r="AF48" s="332" t="s">
        <v>7134</v>
      </c>
      <c r="AG48"/>
      <c r="AH48"/>
      <c r="AI48"/>
      <c r="AJ48" s="192"/>
      <c r="AK48" s="193" t="s">
        <v>2350</v>
      </c>
      <c r="AL48" s="192"/>
      <c r="AM48" s="192"/>
      <c r="AN48" s="192"/>
      <c r="AO48" s="192"/>
      <c r="AP48" s="140"/>
      <c r="AQ48" s="194"/>
      <c r="AR48" s="207"/>
      <c r="AS48" s="208"/>
    </row>
    <row r="49" spans="1:45">
      <c r="A49" s="312" t="s">
        <v>2029</v>
      </c>
      <c r="B49" s="313">
        <v>158</v>
      </c>
      <c r="C49" s="314">
        <v>0.19572813450707</v>
      </c>
      <c r="D49" s="315">
        <v>2551</v>
      </c>
      <c r="E49" s="316">
        <v>0.63483348441688903</v>
      </c>
      <c r="F49" s="317">
        <v>1.35431002691681E-3</v>
      </c>
      <c r="G49" s="318">
        <v>4114.05</v>
      </c>
      <c r="H49" s="319">
        <v>2735.7062543719599</v>
      </c>
      <c r="I49" s="320">
        <v>6849.7592075287903</v>
      </c>
      <c r="J49" s="222" t="s">
        <v>3796</v>
      </c>
      <c r="K49" s="220">
        <v>55</v>
      </c>
      <c r="L49" s="234">
        <v>36131202</v>
      </c>
      <c r="M49" s="321" t="s">
        <v>246</v>
      </c>
      <c r="N49" s="220" t="s">
        <v>4341</v>
      </c>
      <c r="O49" s="220" t="s">
        <v>4342</v>
      </c>
      <c r="P49" s="321" t="s">
        <v>69</v>
      </c>
      <c r="Q49" s="322" t="s">
        <v>247</v>
      </c>
      <c r="R49" s="323" t="s">
        <v>58</v>
      </c>
      <c r="S49" s="336" t="s">
        <v>115</v>
      </c>
      <c r="T49" s="325" t="s">
        <v>2354</v>
      </c>
      <c r="U49" s="326" t="s">
        <v>248</v>
      </c>
      <c r="V49" s="326" t="s">
        <v>2349</v>
      </c>
      <c r="W49" s="327">
        <v>55</v>
      </c>
      <c r="X49" s="333" t="s">
        <v>2518</v>
      </c>
      <c r="Y49" s="329">
        <v>14429311000185</v>
      </c>
      <c r="Z49" s="330">
        <v>98120000</v>
      </c>
      <c r="AA49" s="331"/>
      <c r="AB49" s="218" t="s">
        <v>5292</v>
      </c>
      <c r="AC49" s="332" t="s">
        <v>7135</v>
      </c>
      <c r="AD49" s="337" t="s">
        <v>2359</v>
      </c>
      <c r="AE49" s="338"/>
      <c r="AF49" s="338"/>
      <c r="AG49" s="297"/>
      <c r="AH49" s="193"/>
      <c r="AI49" s="192"/>
      <c r="AJ49" s="192"/>
      <c r="AK49" s="193" t="s">
        <v>2350</v>
      </c>
      <c r="AL49" s="192"/>
      <c r="AM49" s="192"/>
      <c r="AN49" s="192"/>
      <c r="AO49" s="192"/>
      <c r="AP49" s="140"/>
      <c r="AQ49" s="194"/>
      <c r="AR49" s="207"/>
      <c r="AS49" s="208"/>
    </row>
    <row r="50" spans="1:45" s="198" customFormat="1">
      <c r="A50" s="212" t="s">
        <v>2030</v>
      </c>
      <c r="B50" s="313">
        <v>0</v>
      </c>
      <c r="C50" s="314"/>
      <c r="D50" s="315"/>
      <c r="E50" s="316">
        <v>0</v>
      </c>
      <c r="F50" s="317">
        <v>0</v>
      </c>
      <c r="G50" s="318">
        <v>4114.05</v>
      </c>
      <c r="H50" s="319">
        <v>0</v>
      </c>
      <c r="I50" s="320">
        <v>0</v>
      </c>
      <c r="J50" s="269" t="s">
        <v>3797</v>
      </c>
      <c r="K50" s="270">
        <v>54</v>
      </c>
      <c r="L50" s="271">
        <v>34355366</v>
      </c>
      <c r="M50" s="339" t="s">
        <v>249</v>
      </c>
      <c r="N50" s="270" t="s">
        <v>4343</v>
      </c>
      <c r="O50" s="270" t="s">
        <v>4344</v>
      </c>
      <c r="P50" s="339" t="s">
        <v>250</v>
      </c>
      <c r="Q50" s="340" t="s">
        <v>5904</v>
      </c>
      <c r="R50" s="341" t="s">
        <v>58</v>
      </c>
      <c r="S50" s="342"/>
      <c r="T50" s="343"/>
      <c r="U50" s="212"/>
      <c r="V50" s="212"/>
      <c r="W50" s="327"/>
      <c r="X50" s="333" t="s">
        <v>2479</v>
      </c>
      <c r="Y50" s="329"/>
      <c r="Z50" s="330"/>
      <c r="AA50" s="344"/>
      <c r="AB50" s="270" t="s">
        <v>5293</v>
      </c>
      <c r="AC50" s="345" t="s">
        <v>5883</v>
      </c>
      <c r="AD50" s="345">
        <v>2702</v>
      </c>
      <c r="AE50" s="345" t="s">
        <v>5884</v>
      </c>
      <c r="AF50" s="345" t="s">
        <v>5885</v>
      </c>
      <c r="AG50" s="272"/>
      <c r="AH50" s="272"/>
      <c r="AI50" s="272"/>
      <c r="AJ50" s="272"/>
      <c r="AK50" s="196" t="s">
        <v>2350</v>
      </c>
      <c r="AL50" s="195"/>
      <c r="AM50" s="195"/>
      <c r="AN50" s="195"/>
      <c r="AO50" s="195"/>
      <c r="AP50" s="188"/>
      <c r="AQ50" s="197"/>
      <c r="AR50" s="211"/>
      <c r="AS50" s="212"/>
    </row>
    <row r="51" spans="1:45">
      <c r="A51" s="312" t="s">
        <v>2031</v>
      </c>
      <c r="B51" s="313">
        <v>0</v>
      </c>
      <c r="C51" s="314">
        <v>0.36143961073715303</v>
      </c>
      <c r="D51" s="315">
        <v>11525</v>
      </c>
      <c r="E51" s="316">
        <v>1.46988001783475</v>
      </c>
      <c r="F51" s="317">
        <v>3.1357407814535001E-3</v>
      </c>
      <c r="G51" s="318">
        <v>4114.05</v>
      </c>
      <c r="H51" s="319">
        <v>6334.1963785360704</v>
      </c>
      <c r="I51" s="320">
        <v>10448.249331692899</v>
      </c>
      <c r="J51" s="219" t="s">
        <v>3798</v>
      </c>
      <c r="K51" s="220">
        <v>54</v>
      </c>
      <c r="L51" s="234">
        <v>32371471</v>
      </c>
      <c r="M51" s="321" t="s">
        <v>251</v>
      </c>
      <c r="N51" s="220" t="s">
        <v>4345</v>
      </c>
      <c r="O51" s="220" t="s">
        <v>4346</v>
      </c>
      <c r="P51" s="321" t="s">
        <v>252</v>
      </c>
      <c r="Q51" s="322" t="s">
        <v>253</v>
      </c>
      <c r="R51" s="323" t="s">
        <v>58</v>
      </c>
      <c r="S51" s="324" t="s">
        <v>116</v>
      </c>
      <c r="T51" s="325">
        <v>623</v>
      </c>
      <c r="U51" s="326" t="s">
        <v>2356</v>
      </c>
      <c r="V51" s="326" t="s">
        <v>2349</v>
      </c>
      <c r="W51" s="327">
        <v>54</v>
      </c>
      <c r="X51" s="333" t="s">
        <v>2519</v>
      </c>
      <c r="Y51" s="329">
        <v>14949547000142</v>
      </c>
      <c r="Z51" s="330">
        <v>95290000</v>
      </c>
      <c r="AA51" s="331"/>
      <c r="AB51" s="218" t="s">
        <v>5294</v>
      </c>
      <c r="AC51" s="332" t="s">
        <v>5886</v>
      </c>
      <c r="AD51" s="332">
        <v>623</v>
      </c>
      <c r="AE51" s="332" t="s">
        <v>5887</v>
      </c>
      <c r="AF51" s="332" t="s">
        <v>5888</v>
      </c>
      <c r="AG51"/>
      <c r="AH51"/>
      <c r="AI51"/>
      <c r="AJ51"/>
      <c r="AK51" s="193" t="s">
        <v>2350</v>
      </c>
      <c r="AL51" s="192"/>
      <c r="AM51" s="192"/>
      <c r="AN51" s="192"/>
      <c r="AO51" s="192"/>
      <c r="AP51" s="140"/>
      <c r="AQ51" s="194"/>
      <c r="AR51" s="207"/>
      <c r="AS51" s="208"/>
    </row>
    <row r="52" spans="1:45">
      <c r="A52" s="312" t="s">
        <v>2032</v>
      </c>
      <c r="B52" s="313">
        <v>284</v>
      </c>
      <c r="C52" s="314">
        <v>0.186039092775659</v>
      </c>
      <c r="D52" s="315">
        <v>14545</v>
      </c>
      <c r="E52" s="316">
        <v>0.783449976442814</v>
      </c>
      <c r="F52" s="317">
        <v>1.67135821397139E-3</v>
      </c>
      <c r="G52" s="318">
        <v>4114.05</v>
      </c>
      <c r="H52" s="319">
        <v>3376.1435922221999</v>
      </c>
      <c r="I52" s="320">
        <v>7490.1965453790299</v>
      </c>
      <c r="J52" s="222" t="s">
        <v>3799</v>
      </c>
      <c r="K52" s="220">
        <v>51</v>
      </c>
      <c r="L52" s="234">
        <v>36348100</v>
      </c>
      <c r="M52" s="321" t="s">
        <v>254</v>
      </c>
      <c r="N52" s="220" t="s">
        <v>4347</v>
      </c>
      <c r="O52" s="220" t="s">
        <v>4348</v>
      </c>
      <c r="P52" s="321" t="s">
        <v>255</v>
      </c>
      <c r="Q52" s="322" t="s">
        <v>256</v>
      </c>
      <c r="R52" s="323" t="s">
        <v>58</v>
      </c>
      <c r="S52" s="324" t="s">
        <v>117</v>
      </c>
      <c r="T52" s="325">
        <v>65</v>
      </c>
      <c r="U52" s="326" t="s">
        <v>257</v>
      </c>
      <c r="V52" s="326" t="s">
        <v>2349</v>
      </c>
      <c r="W52" s="327">
        <v>51</v>
      </c>
      <c r="X52" s="333" t="s">
        <v>2520</v>
      </c>
      <c r="Y52" s="329">
        <v>14333269000102</v>
      </c>
      <c r="Z52" s="330">
        <v>95765000</v>
      </c>
      <c r="AA52" s="331"/>
      <c r="AB52" s="218" t="s">
        <v>5295</v>
      </c>
      <c r="AC52" s="332" t="s">
        <v>5889</v>
      </c>
      <c r="AD52" s="332">
        <v>24</v>
      </c>
      <c r="AE52" s="332" t="s">
        <v>5890</v>
      </c>
      <c r="AF52" s="332" t="s">
        <v>5891</v>
      </c>
      <c r="AG52"/>
      <c r="AH52"/>
      <c r="AI52"/>
      <c r="AJ52"/>
      <c r="AK52" s="193" t="s">
        <v>2350</v>
      </c>
      <c r="AL52" s="192"/>
      <c r="AM52" s="192"/>
      <c r="AN52" s="192"/>
      <c r="AO52" s="192"/>
      <c r="AP52" s="140"/>
      <c r="AQ52" s="194"/>
      <c r="AR52" s="207"/>
      <c r="AS52" s="208"/>
    </row>
    <row r="53" spans="1:45">
      <c r="A53" s="312" t="s">
        <v>2033</v>
      </c>
      <c r="B53" s="313">
        <v>915</v>
      </c>
      <c r="C53" s="314">
        <v>0.33525321301468802</v>
      </c>
      <c r="D53" s="315">
        <v>2343</v>
      </c>
      <c r="E53" s="316">
        <v>1.0735908267832099</v>
      </c>
      <c r="F53" s="317">
        <v>2.2903247185424099E-3</v>
      </c>
      <c r="G53" s="318">
        <v>4114.05</v>
      </c>
      <c r="H53" s="319">
        <v>4626.45593145567</v>
      </c>
      <c r="I53" s="320">
        <v>8740.5088846125</v>
      </c>
      <c r="J53" s="222" t="s">
        <v>3800</v>
      </c>
      <c r="K53" s="220">
        <v>55</v>
      </c>
      <c r="L53" s="234">
        <v>35286104</v>
      </c>
      <c r="M53" s="321" t="s">
        <v>258</v>
      </c>
      <c r="N53" s="224" t="s">
        <v>4349</v>
      </c>
      <c r="O53" s="220" t="s">
        <v>4350</v>
      </c>
      <c r="P53" s="321" t="s">
        <v>259</v>
      </c>
      <c r="Q53" s="322" t="s">
        <v>260</v>
      </c>
      <c r="R53" s="323" t="s">
        <v>58</v>
      </c>
      <c r="S53" s="324" t="s">
        <v>118</v>
      </c>
      <c r="T53" s="325">
        <v>685</v>
      </c>
      <c r="U53" s="326" t="s">
        <v>2349</v>
      </c>
      <c r="V53" s="326" t="s">
        <v>2349</v>
      </c>
      <c r="W53" s="327">
        <v>55</v>
      </c>
      <c r="X53" s="333" t="s">
        <v>2521</v>
      </c>
      <c r="Y53" s="329">
        <v>14334846000172</v>
      </c>
      <c r="Z53" s="330">
        <v>98575000</v>
      </c>
      <c r="AA53" s="331"/>
      <c r="AB53" s="218" t="s">
        <v>5296</v>
      </c>
      <c r="AC53" s="332" t="s">
        <v>5892</v>
      </c>
      <c r="AD53" s="332">
        <v>500</v>
      </c>
      <c r="AE53" s="332" t="s">
        <v>5893</v>
      </c>
      <c r="AF53" s="332" t="s">
        <v>5894</v>
      </c>
      <c r="AG53"/>
      <c r="AH53"/>
      <c r="AI53"/>
      <c r="AJ53"/>
      <c r="AK53" s="193" t="s">
        <v>2350</v>
      </c>
      <c r="AL53" s="192"/>
      <c r="AM53" s="192"/>
      <c r="AN53" s="192"/>
      <c r="AO53" s="192"/>
      <c r="AP53" s="140"/>
      <c r="AQ53" s="194"/>
      <c r="AR53" s="207"/>
      <c r="AS53" s="208"/>
    </row>
    <row r="54" spans="1:45">
      <c r="A54" s="312" t="s">
        <v>2034</v>
      </c>
      <c r="B54" s="313">
        <v>1654</v>
      </c>
      <c r="C54" s="314">
        <v>0.24498127437634401</v>
      </c>
      <c r="D54" s="315">
        <v>12939</v>
      </c>
      <c r="E54" s="316">
        <v>1.01371995682299</v>
      </c>
      <c r="F54" s="317">
        <v>2.1626003286075702E-3</v>
      </c>
      <c r="G54" s="318">
        <v>4114.05</v>
      </c>
      <c r="H54" s="319">
        <v>4368.4526637872796</v>
      </c>
      <c r="I54" s="320">
        <v>8482.5056169440995</v>
      </c>
      <c r="J54" s="222" t="s">
        <v>3801</v>
      </c>
      <c r="K54" s="220">
        <v>51</v>
      </c>
      <c r="L54" s="234">
        <v>37661255</v>
      </c>
      <c r="M54" s="321" t="s">
        <v>261</v>
      </c>
      <c r="N54" s="220" t="s">
        <v>4351</v>
      </c>
      <c r="O54" s="220" t="s">
        <v>4352</v>
      </c>
      <c r="P54" s="321" t="s">
        <v>262</v>
      </c>
      <c r="Q54" s="322" t="s">
        <v>263</v>
      </c>
      <c r="R54" s="323" t="s">
        <v>58</v>
      </c>
      <c r="S54" s="324" t="s">
        <v>119</v>
      </c>
      <c r="T54" s="325">
        <v>100</v>
      </c>
      <c r="U54" s="326" t="s">
        <v>2351</v>
      </c>
      <c r="V54" s="326" t="s">
        <v>2349</v>
      </c>
      <c r="W54" s="327">
        <v>51</v>
      </c>
      <c r="X54" s="333" t="s">
        <v>2522</v>
      </c>
      <c r="Y54" s="329">
        <v>14370391000140</v>
      </c>
      <c r="Z54" s="330">
        <v>95870000</v>
      </c>
      <c r="AA54" s="331"/>
      <c r="AB54" s="218" t="s">
        <v>5297</v>
      </c>
      <c r="AC54" s="332" t="s">
        <v>5895</v>
      </c>
      <c r="AD54" s="332">
        <v>221</v>
      </c>
      <c r="AE54" s="332" t="s">
        <v>5896</v>
      </c>
      <c r="AF54" s="332" t="s">
        <v>5897</v>
      </c>
      <c r="AG54"/>
      <c r="AH54"/>
      <c r="AI54"/>
      <c r="AJ54"/>
      <c r="AK54" s="193" t="s">
        <v>2350</v>
      </c>
      <c r="AL54" s="192"/>
      <c r="AM54" s="192"/>
      <c r="AN54" s="192"/>
      <c r="AO54" s="192"/>
      <c r="AP54" s="140"/>
      <c r="AQ54" s="194"/>
      <c r="AR54" s="207"/>
      <c r="AS54" s="208"/>
    </row>
    <row r="55" spans="1:45">
      <c r="A55" s="312" t="s">
        <v>2035</v>
      </c>
      <c r="B55" s="313">
        <v>732</v>
      </c>
      <c r="C55" s="314">
        <v>0.242485032920777</v>
      </c>
      <c r="D55" s="315">
        <v>7411</v>
      </c>
      <c r="E55" s="316">
        <v>0.92292510467928801</v>
      </c>
      <c r="F55" s="317">
        <v>1.9689048451949601E-3</v>
      </c>
      <c r="G55" s="318">
        <v>4114.05</v>
      </c>
      <c r="H55" s="319">
        <v>3977.1877872938098</v>
      </c>
      <c r="I55" s="320">
        <v>8091.2407404506403</v>
      </c>
      <c r="J55" s="222" t="s">
        <v>3802</v>
      </c>
      <c r="K55" s="220">
        <v>51</v>
      </c>
      <c r="L55" s="234">
        <v>37891122</v>
      </c>
      <c r="M55" s="321" t="s">
        <v>264</v>
      </c>
      <c r="N55" s="220" t="s">
        <v>4353</v>
      </c>
      <c r="O55" s="220" t="s">
        <v>4354</v>
      </c>
      <c r="P55" s="321" t="s">
        <v>265</v>
      </c>
      <c r="Q55" s="322" t="s">
        <v>266</v>
      </c>
      <c r="R55" s="323" t="s">
        <v>58</v>
      </c>
      <c r="S55" s="324" t="s">
        <v>120</v>
      </c>
      <c r="T55" s="325">
        <v>644</v>
      </c>
      <c r="U55" s="326" t="s">
        <v>2351</v>
      </c>
      <c r="V55" s="326" t="s">
        <v>2349</v>
      </c>
      <c r="W55" s="327">
        <v>51</v>
      </c>
      <c r="X55" s="333" t="s">
        <v>2523</v>
      </c>
      <c r="Y55" s="329">
        <v>14403486000113</v>
      </c>
      <c r="Z55" s="330">
        <v>95920000</v>
      </c>
      <c r="AA55" s="331"/>
      <c r="AB55" s="218" t="s">
        <v>5298</v>
      </c>
      <c r="AC55" s="332" t="s">
        <v>5898</v>
      </c>
      <c r="AD55" s="332">
        <v>1233</v>
      </c>
      <c r="AE55" s="332" t="s">
        <v>5899</v>
      </c>
      <c r="AF55" s="332" t="s">
        <v>5900</v>
      </c>
      <c r="AG55"/>
      <c r="AH55"/>
      <c r="AI55"/>
      <c r="AJ55"/>
      <c r="AK55" s="193" t="s">
        <v>2350</v>
      </c>
      <c r="AL55" s="192"/>
      <c r="AM55" s="192"/>
      <c r="AN55" s="192"/>
      <c r="AO55" s="192"/>
      <c r="AP55" s="140"/>
      <c r="AQ55" s="194"/>
      <c r="AR55" s="207"/>
      <c r="AS55" s="208"/>
    </row>
    <row r="56" spans="1:45">
      <c r="A56" s="312" t="s">
        <v>2036</v>
      </c>
      <c r="B56" s="313">
        <v>868</v>
      </c>
      <c r="C56" s="314">
        <v>0.22904140432770101</v>
      </c>
      <c r="D56" s="315">
        <v>6339</v>
      </c>
      <c r="E56" s="316">
        <v>0.85156364176420096</v>
      </c>
      <c r="F56" s="317">
        <v>1.8166672157477199E-3</v>
      </c>
      <c r="G56" s="318">
        <v>4114.05</v>
      </c>
      <c r="H56" s="319">
        <v>3669.6677758104001</v>
      </c>
      <c r="I56" s="320">
        <v>7783.7207289672197</v>
      </c>
      <c r="J56" s="222" t="s">
        <v>3803</v>
      </c>
      <c r="K56" s="220">
        <v>55</v>
      </c>
      <c r="L56" s="234">
        <v>33564000</v>
      </c>
      <c r="M56" s="321" t="s">
        <v>267</v>
      </c>
      <c r="N56" s="223" t="s">
        <v>4355</v>
      </c>
      <c r="O56" s="220" t="s">
        <v>4356</v>
      </c>
      <c r="P56" s="321" t="s">
        <v>70</v>
      </c>
      <c r="Q56" s="322" t="s">
        <v>268</v>
      </c>
      <c r="R56" s="323" t="s">
        <v>58</v>
      </c>
      <c r="S56" s="324" t="s">
        <v>121</v>
      </c>
      <c r="T56" s="325">
        <v>224</v>
      </c>
      <c r="U56" s="326" t="s">
        <v>2353</v>
      </c>
      <c r="V56" s="326" t="s">
        <v>2349</v>
      </c>
      <c r="W56" s="327">
        <v>55</v>
      </c>
      <c r="X56" s="333" t="s">
        <v>2524</v>
      </c>
      <c r="Y56" s="329">
        <v>14345438000116</v>
      </c>
      <c r="Z56" s="330">
        <v>97850000</v>
      </c>
      <c r="AA56" s="331"/>
      <c r="AB56" s="218" t="s">
        <v>5299</v>
      </c>
      <c r="AC56" s="332" t="s">
        <v>5901</v>
      </c>
      <c r="AD56" s="332">
        <v>95</v>
      </c>
      <c r="AE56" s="332" t="s">
        <v>5902</v>
      </c>
      <c r="AF56" s="332" t="s">
        <v>5903</v>
      </c>
      <c r="AG56"/>
      <c r="AH56"/>
      <c r="AI56"/>
      <c r="AJ56"/>
      <c r="AK56" s="193" t="s">
        <v>2350</v>
      </c>
      <c r="AL56" s="192"/>
      <c r="AM56" s="192"/>
      <c r="AN56" s="192"/>
      <c r="AO56" s="192"/>
      <c r="AP56" s="140"/>
      <c r="AQ56" s="194"/>
      <c r="AR56" s="207"/>
      <c r="AS56" s="208"/>
    </row>
    <row r="57" spans="1:45">
      <c r="A57" s="312" t="s">
        <v>2037</v>
      </c>
      <c r="B57" s="313">
        <v>0</v>
      </c>
      <c r="C57" s="314">
        <v>0.15678910400674501</v>
      </c>
      <c r="D57" s="315">
        <v>2344</v>
      </c>
      <c r="E57" s="316">
        <v>0.50212231146623998</v>
      </c>
      <c r="F57" s="317">
        <v>1.07119315198378E-3</v>
      </c>
      <c r="G57" s="318">
        <v>4114.05</v>
      </c>
      <c r="H57" s="319">
        <v>2163.8101670072401</v>
      </c>
      <c r="I57" s="320">
        <v>6277.8631201640701</v>
      </c>
      <c r="J57" s="216" t="s">
        <v>3804</v>
      </c>
      <c r="K57" s="220">
        <v>55</v>
      </c>
      <c r="L57" s="234">
        <v>36432004</v>
      </c>
      <c r="M57" s="321" t="s">
        <v>269</v>
      </c>
      <c r="N57" s="220" t="s">
        <v>4357</v>
      </c>
      <c r="O57" s="220" t="s">
        <v>4358</v>
      </c>
      <c r="P57" s="321" t="s">
        <v>270</v>
      </c>
      <c r="Q57" s="322" t="s">
        <v>271</v>
      </c>
      <c r="R57" s="323" t="s">
        <v>58</v>
      </c>
      <c r="S57" s="324" t="s">
        <v>122</v>
      </c>
      <c r="T57" s="325">
        <v>431</v>
      </c>
      <c r="U57" s="326" t="s">
        <v>272</v>
      </c>
      <c r="V57" s="326" t="s">
        <v>2349</v>
      </c>
      <c r="W57" s="327">
        <v>55</v>
      </c>
      <c r="X57" s="333" t="s">
        <v>2525</v>
      </c>
      <c r="Y57" s="329">
        <v>18192556000192</v>
      </c>
      <c r="Z57" s="330">
        <v>98733000</v>
      </c>
      <c r="AA57" s="331"/>
      <c r="AB57" s="218" t="s">
        <v>5300</v>
      </c>
      <c r="AC57" s="332" t="s">
        <v>7136</v>
      </c>
      <c r="AD57" s="332">
        <v>54</v>
      </c>
      <c r="AE57" s="332" t="s">
        <v>7137</v>
      </c>
      <c r="AF57" s="332" t="s">
        <v>7138</v>
      </c>
      <c r="AG57"/>
      <c r="AH57"/>
      <c r="AI57" s="192"/>
      <c r="AJ57" s="192"/>
      <c r="AK57" s="193" t="s">
        <v>2350</v>
      </c>
      <c r="AL57" s="192"/>
      <c r="AM57" s="192"/>
      <c r="AN57" s="192"/>
      <c r="AO57" s="192"/>
      <c r="AP57" s="140"/>
      <c r="AQ57" s="194"/>
      <c r="AR57" s="207"/>
      <c r="AS57" s="208"/>
    </row>
    <row r="58" spans="1:45">
      <c r="A58" s="312" t="s">
        <v>2038</v>
      </c>
      <c r="B58" s="313">
        <v>127</v>
      </c>
      <c r="C58" s="314">
        <v>0.28940743180726197</v>
      </c>
      <c r="D58" s="315">
        <v>3758</v>
      </c>
      <c r="E58" s="316">
        <v>0.99483990122061505</v>
      </c>
      <c r="F58" s="317">
        <v>2.12232291848556E-3</v>
      </c>
      <c r="G58" s="318">
        <v>4114.05</v>
      </c>
      <c r="H58" s="319">
        <v>4287.0922953408399</v>
      </c>
      <c r="I58" s="320">
        <v>8401.1452484976598</v>
      </c>
      <c r="J58" s="214" t="s">
        <v>3805</v>
      </c>
      <c r="K58" s="220">
        <v>55</v>
      </c>
      <c r="L58" s="234">
        <v>35591180</v>
      </c>
      <c r="M58" s="321" t="s">
        <v>273</v>
      </c>
      <c r="N58" s="224" t="s">
        <v>4359</v>
      </c>
      <c r="O58" s="220" t="s">
        <v>4360</v>
      </c>
      <c r="P58" s="321" t="s">
        <v>274</v>
      </c>
      <c r="Q58" s="322" t="s">
        <v>275</v>
      </c>
      <c r="R58" s="323" t="s">
        <v>58</v>
      </c>
      <c r="S58" s="324" t="s">
        <v>123</v>
      </c>
      <c r="T58" s="325">
        <v>602</v>
      </c>
      <c r="U58" s="326" t="s">
        <v>2369</v>
      </c>
      <c r="V58" s="326" t="s">
        <v>2349</v>
      </c>
      <c r="W58" s="327">
        <v>55</v>
      </c>
      <c r="X58" s="333" t="s">
        <v>2526</v>
      </c>
      <c r="Y58" s="329">
        <v>14355171000148</v>
      </c>
      <c r="Z58" s="330">
        <v>98560000</v>
      </c>
      <c r="AA58" s="331"/>
      <c r="AB58" s="218" t="s">
        <v>5301</v>
      </c>
      <c r="AC58" s="332" t="s">
        <v>5905</v>
      </c>
      <c r="AD58" s="332">
        <v>632</v>
      </c>
      <c r="AE58" s="332" t="s">
        <v>5906</v>
      </c>
      <c r="AF58" s="332" t="s">
        <v>5907</v>
      </c>
      <c r="AG58"/>
      <c r="AH58"/>
      <c r="AI58"/>
      <c r="AJ58"/>
      <c r="AK58" s="193" t="s">
        <v>2350</v>
      </c>
      <c r="AL58" s="192"/>
      <c r="AM58" s="192"/>
      <c r="AN58" s="192"/>
      <c r="AO58" s="192"/>
      <c r="AP58" s="140"/>
      <c r="AQ58" s="194"/>
      <c r="AR58" s="207"/>
      <c r="AS58" s="208"/>
    </row>
    <row r="59" spans="1:45">
      <c r="A59" s="312" t="s">
        <v>2039</v>
      </c>
      <c r="B59" s="313">
        <v>0</v>
      </c>
      <c r="C59" s="314">
        <v>0.18649520074679499</v>
      </c>
      <c r="D59" s="315">
        <v>5169</v>
      </c>
      <c r="E59" s="316">
        <v>0.67247886553675196</v>
      </c>
      <c r="F59" s="317">
        <v>1.4346200899005999E-3</v>
      </c>
      <c r="G59" s="318">
        <v>4114.05</v>
      </c>
      <c r="H59" s="319">
        <v>2897.9325815992102</v>
      </c>
      <c r="I59" s="320">
        <v>7011.9855347560297</v>
      </c>
      <c r="J59" s="222" t="s">
        <v>3806</v>
      </c>
      <c r="K59" s="220">
        <v>51</v>
      </c>
      <c r="L59" s="234">
        <v>36971212</v>
      </c>
      <c r="M59" s="321" t="s">
        <v>276</v>
      </c>
      <c r="N59" s="220" t="s">
        <v>4361</v>
      </c>
      <c r="O59" s="220" t="s">
        <v>4362</v>
      </c>
      <c r="P59" s="321" t="s">
        <v>274</v>
      </c>
      <c r="Q59" s="322" t="s">
        <v>277</v>
      </c>
      <c r="R59" s="323" t="s">
        <v>58</v>
      </c>
      <c r="S59" s="324" t="s">
        <v>124</v>
      </c>
      <c r="T59" s="325">
        <v>260</v>
      </c>
      <c r="U59" s="326" t="s">
        <v>2351</v>
      </c>
      <c r="V59" s="326" t="s">
        <v>2349</v>
      </c>
      <c r="W59" s="327">
        <v>51</v>
      </c>
      <c r="X59" s="333" t="s">
        <v>2527</v>
      </c>
      <c r="Y59" s="329">
        <v>13476989000156</v>
      </c>
      <c r="Z59" s="330">
        <v>95790000</v>
      </c>
      <c r="AA59" s="331"/>
      <c r="AB59" s="218" t="s">
        <v>5302</v>
      </c>
      <c r="AC59" s="332" t="s">
        <v>5908</v>
      </c>
      <c r="AD59" s="332">
        <v>260</v>
      </c>
      <c r="AE59" s="332" t="s">
        <v>5909</v>
      </c>
      <c r="AF59" s="332" t="s">
        <v>5910</v>
      </c>
      <c r="AG59"/>
      <c r="AH59"/>
      <c r="AI59"/>
      <c r="AJ59"/>
      <c r="AK59" s="193" t="s">
        <v>2350</v>
      </c>
      <c r="AL59" s="192"/>
      <c r="AM59" s="192"/>
      <c r="AN59" s="192"/>
      <c r="AO59" s="192"/>
      <c r="AP59" s="140"/>
      <c r="AQ59" s="194"/>
      <c r="AR59" s="207"/>
      <c r="AS59" s="208"/>
    </row>
    <row r="60" spans="1:45">
      <c r="A60" s="312" t="s">
        <v>2040</v>
      </c>
      <c r="B60" s="313">
        <v>1343</v>
      </c>
      <c r="C60" s="314">
        <v>0.36160706501421502</v>
      </c>
      <c r="D60" s="315">
        <v>20960</v>
      </c>
      <c r="E60" s="316">
        <v>1.6085908677229599</v>
      </c>
      <c r="F60" s="317">
        <v>3.43165695389407E-3</v>
      </c>
      <c r="G60" s="318">
        <v>4114.05</v>
      </c>
      <c r="H60" s="319">
        <v>6931.9470468660202</v>
      </c>
      <c r="I60" s="320">
        <v>11046.000000022799</v>
      </c>
      <c r="J60" s="222" t="s">
        <v>3807</v>
      </c>
      <c r="K60" s="220">
        <v>51</v>
      </c>
      <c r="L60" s="234">
        <v>36529400</v>
      </c>
      <c r="M60" s="321" t="s">
        <v>278</v>
      </c>
      <c r="N60" s="220" t="s">
        <v>4363</v>
      </c>
      <c r="O60" s="220" t="s">
        <v>4364</v>
      </c>
      <c r="P60" s="321" t="s">
        <v>279</v>
      </c>
      <c r="Q60" s="322" t="s">
        <v>280</v>
      </c>
      <c r="R60" s="323" t="s">
        <v>58</v>
      </c>
      <c r="S60" s="324" t="s">
        <v>125</v>
      </c>
      <c r="T60" s="325">
        <v>556</v>
      </c>
      <c r="U60" s="326" t="s">
        <v>2351</v>
      </c>
      <c r="V60" s="326" t="s">
        <v>2349</v>
      </c>
      <c r="W60" s="327">
        <v>51</v>
      </c>
      <c r="X60" s="333" t="s">
        <v>2528</v>
      </c>
      <c r="Y60" s="329">
        <v>14364094000192</v>
      </c>
      <c r="Z60" s="330">
        <v>96750000</v>
      </c>
      <c r="AA60" s="331"/>
      <c r="AB60" s="218" t="s">
        <v>5303</v>
      </c>
      <c r="AC60" s="332" t="s">
        <v>5911</v>
      </c>
      <c r="AD60" s="332">
        <v>17</v>
      </c>
      <c r="AE60" s="332" t="s">
        <v>5912</v>
      </c>
      <c r="AF60" s="332" t="s">
        <v>5913</v>
      </c>
      <c r="AG60"/>
      <c r="AH60"/>
      <c r="AI60"/>
      <c r="AJ60"/>
      <c r="AK60" s="193" t="s">
        <v>2350</v>
      </c>
      <c r="AL60" s="192"/>
      <c r="AM60" s="192"/>
      <c r="AN60" s="192"/>
      <c r="AO60" s="192"/>
      <c r="AP60" s="140"/>
      <c r="AQ60" s="194"/>
      <c r="AR60" s="207"/>
      <c r="AS60" s="208"/>
    </row>
    <row r="61" spans="1:45">
      <c r="A61" s="312" t="s">
        <v>2041</v>
      </c>
      <c r="B61" s="313">
        <v>162</v>
      </c>
      <c r="C61" s="314">
        <v>0.291384313781761</v>
      </c>
      <c r="D61" s="315">
        <v>33959</v>
      </c>
      <c r="E61" s="316">
        <v>1.39350779510982</v>
      </c>
      <c r="F61" s="317">
        <v>2.97281354218019E-3</v>
      </c>
      <c r="G61" s="318">
        <v>4114.05</v>
      </c>
      <c r="H61" s="319">
        <v>6005.0833552039903</v>
      </c>
      <c r="I61" s="320">
        <v>10119.136308360799</v>
      </c>
      <c r="J61" s="216" t="s">
        <v>3808</v>
      </c>
      <c r="K61" s="220">
        <v>55</v>
      </c>
      <c r="L61" s="234">
        <v>32811351</v>
      </c>
      <c r="M61" s="321" t="s">
        <v>2645</v>
      </c>
      <c r="N61" s="220" t="s">
        <v>4365</v>
      </c>
      <c r="O61" s="220" t="s">
        <v>4366</v>
      </c>
      <c r="P61" s="321" t="s">
        <v>2646</v>
      </c>
      <c r="Q61" s="322" t="s">
        <v>2647</v>
      </c>
      <c r="R61" s="323" t="s">
        <v>58</v>
      </c>
      <c r="S61" s="324" t="s">
        <v>1093</v>
      </c>
      <c r="T61" s="325">
        <v>438</v>
      </c>
      <c r="U61" s="326" t="s">
        <v>2356</v>
      </c>
      <c r="V61" s="326" t="s">
        <v>2349</v>
      </c>
      <c r="W61" s="327">
        <v>55</v>
      </c>
      <c r="X61" s="333" t="s">
        <v>2529</v>
      </c>
      <c r="Y61" s="329">
        <v>13744824000118</v>
      </c>
      <c r="Z61" s="330">
        <v>96570000</v>
      </c>
      <c r="AA61" s="331"/>
      <c r="AB61" s="218" t="s">
        <v>5304</v>
      </c>
      <c r="AC61" s="332" t="s">
        <v>5914</v>
      </c>
      <c r="AD61" s="332">
        <v>1050</v>
      </c>
      <c r="AE61" s="332" t="s">
        <v>5915</v>
      </c>
      <c r="AF61" s="332" t="s">
        <v>5916</v>
      </c>
      <c r="AG61"/>
      <c r="AH61"/>
      <c r="AI61"/>
      <c r="AJ61"/>
      <c r="AK61" s="193" t="s">
        <v>2350</v>
      </c>
      <c r="AL61" s="192"/>
      <c r="AM61" s="192"/>
      <c r="AN61" s="192"/>
      <c r="AO61" s="192"/>
      <c r="AP61" s="140"/>
      <c r="AQ61" s="194"/>
      <c r="AR61" s="207"/>
      <c r="AS61" s="208"/>
    </row>
    <row r="62" spans="1:45">
      <c r="A62" s="312" t="s">
        <v>2042</v>
      </c>
      <c r="B62" s="313">
        <v>2682</v>
      </c>
      <c r="C62" s="314">
        <v>0.31901326092863103</v>
      </c>
      <c r="D62" s="315">
        <v>12433</v>
      </c>
      <c r="E62" s="316">
        <v>1.3121851740112001</v>
      </c>
      <c r="F62" s="317">
        <v>2.7993254640108801E-3</v>
      </c>
      <c r="G62" s="318">
        <v>4114.05</v>
      </c>
      <c r="H62" s="319">
        <v>5654.6374373019798</v>
      </c>
      <c r="I62" s="320">
        <v>9768.6903904587998</v>
      </c>
      <c r="J62" s="219" t="s">
        <v>3809</v>
      </c>
      <c r="K62" s="220">
        <v>55</v>
      </c>
      <c r="L62" s="234">
        <v>32542208</v>
      </c>
      <c r="M62" s="321" t="s">
        <v>2648</v>
      </c>
      <c r="N62" s="220" t="s">
        <v>4367</v>
      </c>
      <c r="O62" s="220" t="s">
        <v>4368</v>
      </c>
      <c r="P62" s="321" t="s">
        <v>2649</v>
      </c>
      <c r="Q62" s="322" t="s">
        <v>2650</v>
      </c>
      <c r="R62" s="323" t="s">
        <v>58</v>
      </c>
      <c r="S62" s="324" t="s">
        <v>1094</v>
      </c>
      <c r="T62" s="325">
        <v>1317</v>
      </c>
      <c r="U62" s="326" t="s">
        <v>2356</v>
      </c>
      <c r="V62" s="326" t="s">
        <v>2349</v>
      </c>
      <c r="W62" s="327">
        <v>55</v>
      </c>
      <c r="X62" s="333" t="s">
        <v>2530</v>
      </c>
      <c r="Y62" s="329">
        <v>14309760000190</v>
      </c>
      <c r="Z62" s="330">
        <v>97450000</v>
      </c>
      <c r="AA62" s="331"/>
      <c r="AB62" s="218" t="s">
        <v>5305</v>
      </c>
      <c r="AC62" s="332" t="s">
        <v>5917</v>
      </c>
      <c r="AD62" s="332">
        <v>1205</v>
      </c>
      <c r="AE62" s="332" t="s">
        <v>5918</v>
      </c>
      <c r="AF62" s="332" t="s">
        <v>5919</v>
      </c>
      <c r="AG62"/>
      <c r="AH62"/>
      <c r="AI62"/>
      <c r="AJ62"/>
      <c r="AK62" s="193" t="s">
        <v>2350</v>
      </c>
      <c r="AL62" s="192"/>
      <c r="AM62" s="192"/>
      <c r="AN62" s="192"/>
      <c r="AO62" s="192"/>
      <c r="AP62" s="140"/>
      <c r="AQ62" s="194"/>
      <c r="AR62" s="207"/>
      <c r="AS62" s="208"/>
    </row>
    <row r="63" spans="1:45">
      <c r="A63" s="312" t="s">
        <v>2043</v>
      </c>
      <c r="B63" s="313">
        <v>506</v>
      </c>
      <c r="C63" s="314">
        <v>0.30410656590921198</v>
      </c>
      <c r="D63" s="315">
        <v>83695</v>
      </c>
      <c r="E63" s="316">
        <v>1.6650632061803701</v>
      </c>
      <c r="F63" s="317">
        <v>3.55213115081921E-3</v>
      </c>
      <c r="G63" s="318">
        <v>4114.05</v>
      </c>
      <c r="H63" s="319">
        <v>7175.3049246547998</v>
      </c>
      <c r="I63" s="320">
        <v>11289.357877811601</v>
      </c>
      <c r="J63" s="219" t="s">
        <v>3810</v>
      </c>
      <c r="K63" s="220">
        <v>51</v>
      </c>
      <c r="L63" s="234">
        <v>37246001</v>
      </c>
      <c r="M63" s="321" t="s">
        <v>2651</v>
      </c>
      <c r="N63" s="220" t="s">
        <v>4369</v>
      </c>
      <c r="O63" s="220" t="s">
        <v>4370</v>
      </c>
      <c r="P63" s="321" t="s">
        <v>2652</v>
      </c>
      <c r="Q63" s="322" t="s">
        <v>2653</v>
      </c>
      <c r="R63" s="323" t="s">
        <v>58</v>
      </c>
      <c r="S63" s="324" t="s">
        <v>1095</v>
      </c>
      <c r="T63" s="325">
        <v>364</v>
      </c>
      <c r="U63" s="326" t="s">
        <v>2351</v>
      </c>
      <c r="V63" s="326" t="s">
        <v>2349</v>
      </c>
      <c r="W63" s="327">
        <v>51</v>
      </c>
      <c r="X63" s="333" t="s">
        <v>2531</v>
      </c>
      <c r="Y63" s="329">
        <v>15448353000126</v>
      </c>
      <c r="Z63" s="330">
        <v>96508750</v>
      </c>
      <c r="AA63" s="331"/>
      <c r="AB63" s="218" t="s">
        <v>5306</v>
      </c>
      <c r="AC63" s="332" t="s">
        <v>5920</v>
      </c>
      <c r="AD63" s="332">
        <v>434</v>
      </c>
      <c r="AE63" s="332"/>
      <c r="AF63" s="332"/>
      <c r="AG63"/>
      <c r="AH63"/>
      <c r="AI63"/>
      <c r="AJ63"/>
      <c r="AK63" s="193" t="s">
        <v>2350</v>
      </c>
      <c r="AL63" s="192"/>
      <c r="AM63" s="192"/>
      <c r="AN63" s="192"/>
      <c r="AO63" s="192"/>
      <c r="AP63" s="140"/>
      <c r="AQ63" s="194"/>
      <c r="AR63" s="207"/>
      <c r="AS63" s="208"/>
    </row>
    <row r="64" spans="1:45">
      <c r="A64" s="312" t="s">
        <v>2044</v>
      </c>
      <c r="B64" s="313">
        <v>1011</v>
      </c>
      <c r="C64" s="314">
        <v>0.26602348250260599</v>
      </c>
      <c r="D64" s="315">
        <v>133857</v>
      </c>
      <c r="E64" s="316">
        <v>1.5628458274824599</v>
      </c>
      <c r="F64" s="317">
        <v>3.3340676360647998E-3</v>
      </c>
      <c r="G64" s="318">
        <v>4114.05</v>
      </c>
      <c r="H64" s="319">
        <v>6734.8166248508996</v>
      </c>
      <c r="I64" s="320">
        <v>10848.8695780077</v>
      </c>
      <c r="J64" s="222" t="s">
        <v>3811</v>
      </c>
      <c r="K64" s="220">
        <v>51</v>
      </c>
      <c r="L64" s="234">
        <v>30417100</v>
      </c>
      <c r="M64" s="321" t="s">
        <v>2654</v>
      </c>
      <c r="N64" s="224" t="s">
        <v>4371</v>
      </c>
      <c r="O64" s="220" t="s">
        <v>4372</v>
      </c>
      <c r="P64" s="321" t="s">
        <v>2655</v>
      </c>
      <c r="Q64" s="322" t="s">
        <v>2656</v>
      </c>
      <c r="R64" s="323" t="s">
        <v>58</v>
      </c>
      <c r="S64" s="324" t="s">
        <v>1096</v>
      </c>
      <c r="T64" s="325">
        <v>2356</v>
      </c>
      <c r="U64" s="326" t="s">
        <v>2657</v>
      </c>
      <c r="V64" s="326" t="s">
        <v>2658</v>
      </c>
      <c r="W64" s="327">
        <v>51</v>
      </c>
      <c r="X64" s="333" t="s">
        <v>2532</v>
      </c>
      <c r="Y64" s="329">
        <v>14847292000107</v>
      </c>
      <c r="Z64" s="330">
        <v>94910003</v>
      </c>
      <c r="AA64" s="331"/>
      <c r="AB64" s="218" t="s">
        <v>5307</v>
      </c>
      <c r="AC64" s="332" t="s">
        <v>5921</v>
      </c>
      <c r="AD64" s="332">
        <v>2251</v>
      </c>
      <c r="AE64" s="332" t="s">
        <v>5922</v>
      </c>
      <c r="AF64" s="332" t="s">
        <v>5923</v>
      </c>
      <c r="AG64"/>
      <c r="AH64"/>
      <c r="AI64"/>
      <c r="AJ64"/>
      <c r="AK64" s="193" t="s">
        <v>2350</v>
      </c>
      <c r="AL64" s="192"/>
      <c r="AM64" s="192"/>
      <c r="AN64" s="192"/>
      <c r="AO64" s="192"/>
      <c r="AP64" s="140"/>
      <c r="AQ64" s="194"/>
      <c r="AR64" s="207"/>
      <c r="AS64" s="208"/>
    </row>
    <row r="65" spans="1:45">
      <c r="A65" s="312" t="s">
        <v>2045</v>
      </c>
      <c r="B65" s="313">
        <v>0</v>
      </c>
      <c r="C65" s="314">
        <v>0.25217149241799902</v>
      </c>
      <c r="D65" s="315">
        <v>5113</v>
      </c>
      <c r="E65" s="316">
        <v>0.90781500675418603</v>
      </c>
      <c r="F65" s="317">
        <v>1.9366700030986001E-3</v>
      </c>
      <c r="G65" s="318">
        <v>4114.05</v>
      </c>
      <c r="H65" s="319">
        <v>3912.07340625916</v>
      </c>
      <c r="I65" s="320">
        <v>8026.12635941599</v>
      </c>
      <c r="J65" s="219" t="s">
        <v>3812</v>
      </c>
      <c r="K65" s="220">
        <v>54</v>
      </c>
      <c r="L65" s="234">
        <v>35521244</v>
      </c>
      <c r="M65" s="321" t="s">
        <v>2659</v>
      </c>
      <c r="N65" s="220" t="s">
        <v>4373</v>
      </c>
      <c r="O65" s="220" t="s">
        <v>4374</v>
      </c>
      <c r="P65" s="321" t="s">
        <v>2660</v>
      </c>
      <c r="Q65" s="322" t="s">
        <v>2661</v>
      </c>
      <c r="R65" s="323" t="s">
        <v>58</v>
      </c>
      <c r="S65" s="324" t="s">
        <v>1097</v>
      </c>
      <c r="T65" s="325">
        <v>292</v>
      </c>
      <c r="U65" s="326" t="s">
        <v>2371</v>
      </c>
      <c r="V65" s="326" t="s">
        <v>2349</v>
      </c>
      <c r="W65" s="327">
        <v>54</v>
      </c>
      <c r="X65" s="333" t="s">
        <v>2533</v>
      </c>
      <c r="Y65" s="329">
        <v>14377423000130</v>
      </c>
      <c r="Z65" s="330">
        <v>99860000</v>
      </c>
      <c r="AA65" s="331"/>
      <c r="AB65" s="218" t="s">
        <v>5308</v>
      </c>
      <c r="AC65" s="332" t="s">
        <v>5924</v>
      </c>
      <c r="AD65" s="332">
        <v>292</v>
      </c>
      <c r="AE65" s="332" t="s">
        <v>5925</v>
      </c>
      <c r="AF65" s="332" t="s">
        <v>5926</v>
      </c>
      <c r="AG65"/>
      <c r="AH65"/>
      <c r="AI65"/>
      <c r="AJ65"/>
      <c r="AK65" s="193" t="s">
        <v>2350</v>
      </c>
      <c r="AL65" s="192"/>
      <c r="AM65" s="192"/>
      <c r="AN65" s="192"/>
      <c r="AO65" s="192"/>
      <c r="AP65" s="140"/>
      <c r="AQ65" s="194"/>
      <c r="AR65" s="207"/>
      <c r="AS65" s="208"/>
    </row>
    <row r="66" spans="1:45">
      <c r="A66" s="312" t="s">
        <v>2046</v>
      </c>
      <c r="B66" s="313">
        <v>234</v>
      </c>
      <c r="C66" s="314">
        <v>0.18862470839944501</v>
      </c>
      <c r="D66" s="315">
        <v>5112</v>
      </c>
      <c r="E66" s="316">
        <v>0.67902725765043603</v>
      </c>
      <c r="F66" s="317">
        <v>1.44858997856816E-3</v>
      </c>
      <c r="G66" s="318">
        <v>4114.05</v>
      </c>
      <c r="H66" s="319">
        <v>2926.1517567076799</v>
      </c>
      <c r="I66" s="320">
        <v>7040.2047098645098</v>
      </c>
      <c r="J66" s="222" t="s">
        <v>3813</v>
      </c>
      <c r="K66" s="220">
        <v>55</v>
      </c>
      <c r="L66" s="234">
        <v>33551300</v>
      </c>
      <c r="M66" s="321" t="s">
        <v>2662</v>
      </c>
      <c r="N66" s="224" t="s">
        <v>4375</v>
      </c>
      <c r="O66" s="220" t="s">
        <v>4376</v>
      </c>
      <c r="P66" s="321" t="s">
        <v>2663</v>
      </c>
      <c r="Q66" s="322" t="s">
        <v>2664</v>
      </c>
      <c r="R66" s="323" t="s">
        <v>58</v>
      </c>
      <c r="S66" s="324" t="s">
        <v>1098</v>
      </c>
      <c r="T66" s="325">
        <v>1470</v>
      </c>
      <c r="U66" s="326"/>
      <c r="V66" s="326" t="s">
        <v>2349</v>
      </c>
      <c r="W66" s="327">
        <v>55</v>
      </c>
      <c r="X66" s="333" t="s">
        <v>2534</v>
      </c>
      <c r="Y66" s="329">
        <v>14339614000107</v>
      </c>
      <c r="Z66" s="330">
        <v>97930000</v>
      </c>
      <c r="AA66" s="331"/>
      <c r="AB66" s="218" t="s">
        <v>5309</v>
      </c>
      <c r="AC66" s="332" t="s">
        <v>5927</v>
      </c>
      <c r="AD66" s="332">
        <v>1566</v>
      </c>
      <c r="AE66" s="332" t="s">
        <v>5928</v>
      </c>
      <c r="AF66" s="332" t="s">
        <v>5929</v>
      </c>
      <c r="AG66"/>
      <c r="AH66"/>
      <c r="AI66"/>
      <c r="AJ66"/>
      <c r="AK66" s="193" t="s">
        <v>2350</v>
      </c>
      <c r="AL66" s="192"/>
      <c r="AM66" s="192"/>
      <c r="AN66" s="192"/>
      <c r="AO66" s="192"/>
      <c r="AP66" s="140"/>
      <c r="AQ66" s="194"/>
      <c r="AR66" s="207"/>
      <c r="AS66" s="210"/>
    </row>
    <row r="67" spans="1:45">
      <c r="A67" s="312" t="s">
        <v>2047</v>
      </c>
      <c r="B67" s="313">
        <v>45</v>
      </c>
      <c r="C67" s="314">
        <v>0.21609914900496999</v>
      </c>
      <c r="D67" s="315">
        <v>4959</v>
      </c>
      <c r="E67" s="316">
        <v>0.77439434500136906</v>
      </c>
      <c r="F67" s="317">
        <v>1.65203955362618E-3</v>
      </c>
      <c r="G67" s="318">
        <v>4114.05</v>
      </c>
      <c r="H67" s="319">
        <v>3337.1198983248901</v>
      </c>
      <c r="I67" s="320">
        <v>7451.1728514817196</v>
      </c>
      <c r="J67" s="219" t="s">
        <v>3814</v>
      </c>
      <c r="K67" s="220">
        <v>55</v>
      </c>
      <c r="L67" s="234">
        <v>37381212</v>
      </c>
      <c r="M67" s="321" t="s">
        <v>2665</v>
      </c>
      <c r="N67" s="220" t="s">
        <v>4377</v>
      </c>
      <c r="O67" s="220" t="s">
        <v>4378</v>
      </c>
      <c r="P67" s="321" t="s">
        <v>2666</v>
      </c>
      <c r="Q67" s="322" t="s">
        <v>2667</v>
      </c>
      <c r="R67" s="323" t="s">
        <v>58</v>
      </c>
      <c r="S67" s="324" t="s">
        <v>1099</v>
      </c>
      <c r="T67" s="325">
        <v>45</v>
      </c>
      <c r="U67" s="326"/>
      <c r="V67" s="326" t="s">
        <v>2668</v>
      </c>
      <c r="W67" s="327">
        <v>55</v>
      </c>
      <c r="X67" s="333" t="s">
        <v>2535</v>
      </c>
      <c r="Y67" s="329">
        <v>14444180000105</v>
      </c>
      <c r="Z67" s="330">
        <v>98440000</v>
      </c>
      <c r="AA67" s="331"/>
      <c r="AB67" s="218" t="s">
        <v>5310</v>
      </c>
      <c r="AC67" s="332" t="s">
        <v>5930</v>
      </c>
      <c r="AD67" s="332">
        <v>45</v>
      </c>
      <c r="AE67" s="332" t="s">
        <v>5931</v>
      </c>
      <c r="AF67" s="332" t="s">
        <v>5932</v>
      </c>
      <c r="AG67"/>
      <c r="AH67"/>
      <c r="AI67"/>
      <c r="AJ67"/>
      <c r="AK67" s="193" t="s">
        <v>2350</v>
      </c>
      <c r="AL67" s="192"/>
      <c r="AM67" s="192"/>
      <c r="AN67" s="192"/>
      <c r="AO67" s="192"/>
      <c r="AP67" s="140"/>
      <c r="AQ67" s="194"/>
      <c r="AR67" s="207"/>
      <c r="AS67" s="208"/>
    </row>
    <row r="68" spans="1:45">
      <c r="A68" s="312" t="s">
        <v>2048</v>
      </c>
      <c r="B68" s="313">
        <v>2846</v>
      </c>
      <c r="C68" s="314">
        <v>0.31554619447985799</v>
      </c>
      <c r="D68" s="315">
        <v>65826</v>
      </c>
      <c r="E68" s="316">
        <v>1.6665661891237999</v>
      </c>
      <c r="F68" s="317">
        <v>3.5553375111019398E-3</v>
      </c>
      <c r="G68" s="318">
        <v>4114.05</v>
      </c>
      <c r="H68" s="319">
        <v>7181.7817724259103</v>
      </c>
      <c r="I68" s="320">
        <v>11295.834725582699</v>
      </c>
      <c r="J68" s="219" t="s">
        <v>3815</v>
      </c>
      <c r="K68" s="220">
        <v>51</v>
      </c>
      <c r="L68" s="234">
        <v>36717200</v>
      </c>
      <c r="M68" s="321" t="s">
        <v>2669</v>
      </c>
      <c r="N68" s="220" t="s">
        <v>4379</v>
      </c>
      <c r="O68" s="220" t="s">
        <v>4380</v>
      </c>
      <c r="P68" s="321" t="s">
        <v>2670</v>
      </c>
      <c r="Q68" s="322" t="s">
        <v>2671</v>
      </c>
      <c r="R68" s="323" t="s">
        <v>58</v>
      </c>
      <c r="S68" s="324" t="s">
        <v>1100</v>
      </c>
      <c r="T68" s="325">
        <v>869</v>
      </c>
      <c r="U68" s="326" t="s">
        <v>2351</v>
      </c>
      <c r="V68" s="326" t="s">
        <v>2349</v>
      </c>
      <c r="W68" s="327">
        <v>51</v>
      </c>
      <c r="X68" s="333" t="s">
        <v>2536</v>
      </c>
      <c r="Y68" s="329">
        <v>13568281000125</v>
      </c>
      <c r="Z68" s="330">
        <v>96180000</v>
      </c>
      <c r="AA68" s="331"/>
      <c r="AB68" s="218" t="s">
        <v>5311</v>
      </c>
      <c r="AC68" s="332" t="s">
        <v>5933</v>
      </c>
      <c r="AD68" s="332">
        <v>55</v>
      </c>
      <c r="AE68" s="332" t="s">
        <v>5934</v>
      </c>
      <c r="AF68" s="332" t="s">
        <v>5935</v>
      </c>
      <c r="AG68"/>
      <c r="AH68"/>
      <c r="AI68"/>
      <c r="AJ68"/>
      <c r="AK68" s="193" t="s">
        <v>2350</v>
      </c>
      <c r="AL68" s="192"/>
      <c r="AM68" s="192"/>
      <c r="AN68" s="192"/>
      <c r="AO68" s="192"/>
      <c r="AP68" s="140"/>
      <c r="AQ68" s="194"/>
      <c r="AR68" s="207"/>
      <c r="AS68" s="208"/>
    </row>
    <row r="69" spans="1:45">
      <c r="A69" s="312" t="s">
        <v>2049</v>
      </c>
      <c r="B69" s="313">
        <v>76</v>
      </c>
      <c r="C69" s="314">
        <v>0.18903477729588899</v>
      </c>
      <c r="D69" s="315">
        <v>2978</v>
      </c>
      <c r="E69" s="316">
        <v>0.62752410648400103</v>
      </c>
      <c r="F69" s="317">
        <v>1.33871670352095E-3</v>
      </c>
      <c r="G69" s="318">
        <v>4114.05</v>
      </c>
      <c r="H69" s="319">
        <v>2704.20774111232</v>
      </c>
      <c r="I69" s="320">
        <v>6818.26069426914</v>
      </c>
      <c r="J69" s="219" t="s">
        <v>3816</v>
      </c>
      <c r="K69" s="220">
        <v>54</v>
      </c>
      <c r="L69" s="234">
        <v>33571156</v>
      </c>
      <c r="M69" s="321" t="s">
        <v>2672</v>
      </c>
      <c r="N69" s="220" t="s">
        <v>4381</v>
      </c>
      <c r="O69" s="220" t="s">
        <v>4382</v>
      </c>
      <c r="P69" s="321" t="s">
        <v>2673</v>
      </c>
      <c r="Q69" s="322" t="s">
        <v>2674</v>
      </c>
      <c r="R69" s="323" t="s">
        <v>58</v>
      </c>
      <c r="S69" s="324" t="s">
        <v>1101</v>
      </c>
      <c r="T69" s="325">
        <v>500</v>
      </c>
      <c r="U69" s="326" t="s">
        <v>2351</v>
      </c>
      <c r="V69" s="326" t="s">
        <v>2349</v>
      </c>
      <c r="W69" s="327">
        <v>54</v>
      </c>
      <c r="X69" s="333" t="s">
        <v>2537</v>
      </c>
      <c r="Y69" s="329">
        <v>14772463000186</v>
      </c>
      <c r="Z69" s="330">
        <v>99165000</v>
      </c>
      <c r="AA69" s="331"/>
      <c r="AB69" s="218" t="s">
        <v>5312</v>
      </c>
      <c r="AC69" s="332" t="s">
        <v>5936</v>
      </c>
      <c r="AD69" s="332">
        <v>485</v>
      </c>
      <c r="AE69" s="332" t="s">
        <v>5937</v>
      </c>
      <c r="AF69" s="332" t="s">
        <v>5938</v>
      </c>
      <c r="AG69"/>
      <c r="AH69"/>
      <c r="AI69"/>
      <c r="AJ69"/>
      <c r="AK69" s="193" t="s">
        <v>2350</v>
      </c>
      <c r="AL69" s="192"/>
      <c r="AM69" s="192"/>
      <c r="AN69" s="192"/>
      <c r="AO69" s="192"/>
      <c r="AP69" s="140"/>
      <c r="AQ69" s="194"/>
      <c r="AR69" s="207"/>
      <c r="AS69" s="209"/>
    </row>
    <row r="70" spans="1:45">
      <c r="A70" s="312" t="s">
        <v>2050</v>
      </c>
      <c r="B70" s="313">
        <v>515</v>
      </c>
      <c r="C70" s="314">
        <v>0.218908150828447</v>
      </c>
      <c r="D70" s="315">
        <v>6307</v>
      </c>
      <c r="E70" s="316">
        <v>0.81327113247731497</v>
      </c>
      <c r="F70" s="317">
        <v>1.7349766141080301E-3</v>
      </c>
      <c r="G70" s="318">
        <v>4114.05</v>
      </c>
      <c r="H70" s="319">
        <v>3504.6527604982298</v>
      </c>
      <c r="I70" s="320">
        <v>7618.7057136550502</v>
      </c>
      <c r="J70" s="213" t="s">
        <v>3817</v>
      </c>
      <c r="K70" s="220">
        <v>54</v>
      </c>
      <c r="L70" s="234">
        <v>32511532</v>
      </c>
      <c r="M70" s="321" t="s">
        <v>2675</v>
      </c>
      <c r="N70" s="224" t="s">
        <v>4383</v>
      </c>
      <c r="O70" s="220" t="s">
        <v>4384</v>
      </c>
      <c r="P70" s="321" t="s">
        <v>2676</v>
      </c>
      <c r="Q70" s="322" t="s">
        <v>2677</v>
      </c>
      <c r="R70" s="323" t="s">
        <v>58</v>
      </c>
      <c r="S70" s="324" t="s">
        <v>1102</v>
      </c>
      <c r="T70" s="325">
        <v>641</v>
      </c>
      <c r="U70" s="326"/>
      <c r="V70" s="326" t="s">
        <v>2349</v>
      </c>
      <c r="W70" s="327">
        <v>54</v>
      </c>
      <c r="X70" s="333" t="s">
        <v>2538</v>
      </c>
      <c r="Y70" s="329">
        <v>14508611000150</v>
      </c>
      <c r="Z70" s="330">
        <v>95480000</v>
      </c>
      <c r="AA70" s="331"/>
      <c r="AB70" s="218" t="s">
        <v>5313</v>
      </c>
      <c r="AC70" s="332" t="s">
        <v>5939</v>
      </c>
      <c r="AD70" s="332">
        <v>661</v>
      </c>
      <c r="AE70" s="332" t="s">
        <v>5940</v>
      </c>
      <c r="AF70" s="332" t="s">
        <v>5941</v>
      </c>
      <c r="AG70"/>
      <c r="AH70"/>
      <c r="AI70"/>
      <c r="AJ70"/>
      <c r="AK70" s="193" t="s">
        <v>2350</v>
      </c>
      <c r="AL70" s="192"/>
      <c r="AM70" s="192"/>
      <c r="AN70" s="192"/>
      <c r="AO70" s="192"/>
      <c r="AP70" s="140"/>
      <c r="AQ70" s="194"/>
      <c r="AR70" s="207"/>
      <c r="AS70" s="208"/>
    </row>
    <row r="71" spans="1:45">
      <c r="A71" s="312" t="s">
        <v>2051</v>
      </c>
      <c r="B71" s="313">
        <v>380</v>
      </c>
      <c r="C71" s="314">
        <v>0.20068930339890501</v>
      </c>
      <c r="D71" s="315">
        <v>3291</v>
      </c>
      <c r="E71" s="316">
        <v>0.67627511645562699</v>
      </c>
      <c r="F71" s="317">
        <v>1.4427187501167399E-3</v>
      </c>
      <c r="G71" s="318">
        <v>4114.05</v>
      </c>
      <c r="H71" s="319">
        <v>2914.29187523582</v>
      </c>
      <c r="I71" s="320">
        <v>7028.34482839265</v>
      </c>
      <c r="J71" s="219" t="s">
        <v>3818</v>
      </c>
      <c r="K71" s="220">
        <v>54</v>
      </c>
      <c r="L71" s="234">
        <v>32351121</v>
      </c>
      <c r="M71" s="321" t="s">
        <v>2678</v>
      </c>
      <c r="N71" s="220" t="s">
        <v>4385</v>
      </c>
      <c r="O71" s="220" t="s">
        <v>4386</v>
      </c>
      <c r="P71" s="321" t="s">
        <v>2679</v>
      </c>
      <c r="Q71" s="322" t="s">
        <v>2680</v>
      </c>
      <c r="R71" s="323" t="s">
        <v>58</v>
      </c>
      <c r="S71" s="324" t="s">
        <v>1103</v>
      </c>
      <c r="T71" s="325">
        <v>210</v>
      </c>
      <c r="U71" s="326" t="s">
        <v>2388</v>
      </c>
      <c r="V71" s="326" t="s">
        <v>2349</v>
      </c>
      <c r="W71" s="327">
        <v>54</v>
      </c>
      <c r="X71" s="333" t="s">
        <v>2539</v>
      </c>
      <c r="Y71" s="329">
        <v>14411844000130</v>
      </c>
      <c r="Z71" s="330">
        <v>95255000</v>
      </c>
      <c r="AA71" s="331"/>
      <c r="AB71" s="218" t="s">
        <v>5314</v>
      </c>
      <c r="AC71" s="332" t="s">
        <v>5942</v>
      </c>
      <c r="AD71" s="332">
        <v>146</v>
      </c>
      <c r="AE71" s="332" t="s">
        <v>5943</v>
      </c>
      <c r="AF71" s="332" t="s">
        <v>5944</v>
      </c>
      <c r="AG71"/>
      <c r="AH71"/>
      <c r="AI71"/>
      <c r="AJ71"/>
      <c r="AK71" s="193" t="s">
        <v>2350</v>
      </c>
      <c r="AL71" s="192"/>
      <c r="AM71" s="192"/>
      <c r="AN71" s="192"/>
      <c r="AO71" s="192"/>
      <c r="AP71" s="140"/>
      <c r="AQ71" s="194"/>
      <c r="AR71" s="207"/>
      <c r="AS71" s="208"/>
    </row>
    <row r="72" spans="1:45">
      <c r="A72" s="312" t="s">
        <v>2052</v>
      </c>
      <c r="B72" s="313">
        <v>21</v>
      </c>
      <c r="C72" s="314">
        <v>0.15399084838528901</v>
      </c>
      <c r="D72" s="315">
        <v>6110</v>
      </c>
      <c r="E72" s="316">
        <v>0.56937853832867402</v>
      </c>
      <c r="F72" s="317">
        <v>1.2146729536140499E-3</v>
      </c>
      <c r="G72" s="318">
        <v>4114.05</v>
      </c>
      <c r="H72" s="319">
        <v>2453.6393663003801</v>
      </c>
      <c r="I72" s="320">
        <v>6567.69231945721</v>
      </c>
      <c r="J72" s="219" t="s">
        <v>3819</v>
      </c>
      <c r="K72" s="220">
        <v>55</v>
      </c>
      <c r="L72" s="234">
        <v>35671120</v>
      </c>
      <c r="M72" s="321" t="s">
        <v>2681</v>
      </c>
      <c r="N72" s="225" t="s">
        <v>4387</v>
      </c>
      <c r="O72" s="220" t="s">
        <v>4388</v>
      </c>
      <c r="P72" s="321" t="s">
        <v>2682</v>
      </c>
      <c r="Q72" s="322" t="s">
        <v>2683</v>
      </c>
      <c r="R72" s="323" t="s">
        <v>58</v>
      </c>
      <c r="S72" s="324" t="s">
        <v>1104</v>
      </c>
      <c r="T72" s="325">
        <v>821</v>
      </c>
      <c r="U72" s="326" t="s">
        <v>2351</v>
      </c>
      <c r="V72" s="326" t="s">
        <v>2349</v>
      </c>
      <c r="W72" s="327">
        <v>55</v>
      </c>
      <c r="X72" s="333" t="s">
        <v>2540</v>
      </c>
      <c r="Y72" s="329">
        <v>14360727000194</v>
      </c>
      <c r="Z72" s="330">
        <v>98975000</v>
      </c>
      <c r="AA72" s="331"/>
      <c r="AB72" s="218" t="s">
        <v>5315</v>
      </c>
      <c r="AC72" s="332" t="s">
        <v>5833</v>
      </c>
      <c r="AD72" s="332">
        <v>592</v>
      </c>
      <c r="AE72" s="332" t="s">
        <v>5945</v>
      </c>
      <c r="AF72" s="332" t="s">
        <v>5946</v>
      </c>
      <c r="AG72"/>
      <c r="AH72"/>
      <c r="AI72"/>
      <c r="AJ72"/>
      <c r="AK72" s="193" t="s">
        <v>2350</v>
      </c>
      <c r="AL72" s="192"/>
      <c r="AM72" s="192"/>
      <c r="AN72" s="192"/>
      <c r="AO72" s="192"/>
      <c r="AP72" s="140"/>
      <c r="AQ72" s="194"/>
      <c r="AR72" s="207"/>
      <c r="AS72" s="208"/>
    </row>
    <row r="73" spans="1:45">
      <c r="A73" s="312" t="s">
        <v>2053</v>
      </c>
      <c r="B73" s="313">
        <v>501</v>
      </c>
      <c r="C73" s="314">
        <v>0.216401285022782</v>
      </c>
      <c r="D73" s="315">
        <v>5908</v>
      </c>
      <c r="E73" s="316">
        <v>0.79611518622264899</v>
      </c>
      <c r="F73" s="317">
        <v>1.69837730010795E-3</v>
      </c>
      <c r="G73" s="318">
        <v>4114.05</v>
      </c>
      <c r="H73" s="319">
        <v>3430.7221462180601</v>
      </c>
      <c r="I73" s="320">
        <v>7544.7750993748896</v>
      </c>
      <c r="J73" s="219" t="s">
        <v>3820</v>
      </c>
      <c r="K73" s="220">
        <v>54</v>
      </c>
      <c r="L73" s="234">
        <v>33661490</v>
      </c>
      <c r="M73" s="321" t="s">
        <v>2684</v>
      </c>
      <c r="N73" s="220" t="s">
        <v>4389</v>
      </c>
      <c r="O73" s="220" t="s">
        <v>4390</v>
      </c>
      <c r="P73" s="321" t="s">
        <v>2685</v>
      </c>
      <c r="Q73" s="322" t="s">
        <v>2686</v>
      </c>
      <c r="R73" s="323" t="s">
        <v>58</v>
      </c>
      <c r="S73" s="324" t="s">
        <v>1105</v>
      </c>
      <c r="T73" s="325">
        <v>999</v>
      </c>
      <c r="U73" s="326" t="s">
        <v>2351</v>
      </c>
      <c r="V73" s="326" t="s">
        <v>2349</v>
      </c>
      <c r="W73" s="327">
        <v>54</v>
      </c>
      <c r="X73" s="333" t="s">
        <v>2541</v>
      </c>
      <c r="Y73" s="329">
        <v>14364600000143</v>
      </c>
      <c r="Z73" s="330">
        <v>99660000</v>
      </c>
      <c r="AA73" s="331"/>
      <c r="AB73" s="218" t="s">
        <v>5316</v>
      </c>
      <c r="AC73" s="332" t="s">
        <v>5947</v>
      </c>
      <c r="AD73" s="332">
        <v>871</v>
      </c>
      <c r="AE73" s="332" t="s">
        <v>5948</v>
      </c>
      <c r="AF73" s="332" t="s">
        <v>5949</v>
      </c>
      <c r="AG73"/>
      <c r="AH73"/>
      <c r="AI73"/>
      <c r="AJ73"/>
      <c r="AK73" s="193" t="s">
        <v>2350</v>
      </c>
      <c r="AL73" s="192"/>
      <c r="AM73" s="192"/>
      <c r="AN73" s="192"/>
      <c r="AO73" s="192"/>
      <c r="AP73" s="140"/>
      <c r="AQ73" s="194"/>
      <c r="AR73" s="207"/>
      <c r="AS73" s="208"/>
    </row>
    <row r="74" spans="1:45">
      <c r="A74" s="312" t="s">
        <v>2054</v>
      </c>
      <c r="B74" s="313">
        <v>12735</v>
      </c>
      <c r="C74" s="314">
        <v>0.27670264418260399</v>
      </c>
      <c r="D74" s="315">
        <v>65833</v>
      </c>
      <c r="E74" s="316">
        <v>1.4614361850451301</v>
      </c>
      <c r="F74" s="317">
        <v>3.1177272902100498E-3</v>
      </c>
      <c r="G74" s="318">
        <v>4114.05</v>
      </c>
      <c r="H74" s="319">
        <v>6297.8091262243097</v>
      </c>
      <c r="I74" s="320">
        <v>10411.862079381101</v>
      </c>
      <c r="J74" s="219" t="s">
        <v>3821</v>
      </c>
      <c r="K74" s="220">
        <v>51</v>
      </c>
      <c r="L74" s="234">
        <v>35988600</v>
      </c>
      <c r="M74" s="321" t="s">
        <v>2687</v>
      </c>
      <c r="N74" s="220" t="s">
        <v>4391</v>
      </c>
      <c r="O74" s="220" t="s">
        <v>4392</v>
      </c>
      <c r="P74" s="321" t="s">
        <v>2688</v>
      </c>
      <c r="Q74" s="322" t="s">
        <v>2689</v>
      </c>
      <c r="R74" s="323" t="s">
        <v>58</v>
      </c>
      <c r="S74" s="324" t="s">
        <v>1106</v>
      </c>
      <c r="T74" s="325">
        <v>800</v>
      </c>
      <c r="U74" s="326" t="s">
        <v>2351</v>
      </c>
      <c r="V74" s="326" t="s">
        <v>2349</v>
      </c>
      <c r="W74" s="327">
        <v>51</v>
      </c>
      <c r="X74" s="333" t="s">
        <v>2542</v>
      </c>
      <c r="Y74" s="329">
        <v>13729443000160</v>
      </c>
      <c r="Z74" s="330">
        <v>93700000</v>
      </c>
      <c r="AA74" s="331"/>
      <c r="AB74" s="218" t="s">
        <v>5317</v>
      </c>
      <c r="AC74" s="332" t="s">
        <v>5950</v>
      </c>
      <c r="AD74" s="332">
        <v>800</v>
      </c>
      <c r="AE74" s="332" t="s">
        <v>5951</v>
      </c>
      <c r="AF74" s="332" t="s">
        <v>5952</v>
      </c>
      <c r="AG74"/>
      <c r="AH74"/>
      <c r="AI74"/>
      <c r="AJ74"/>
      <c r="AK74" s="193" t="s">
        <v>2350</v>
      </c>
      <c r="AL74" s="192"/>
      <c r="AM74" s="192"/>
      <c r="AN74" s="192"/>
      <c r="AO74" s="192"/>
      <c r="AP74" s="140"/>
      <c r="AQ74" s="194"/>
      <c r="AR74" s="207"/>
      <c r="AS74" s="208"/>
    </row>
    <row r="75" spans="1:45">
      <c r="A75" s="312" t="s">
        <v>2055</v>
      </c>
      <c r="B75" s="313">
        <v>468</v>
      </c>
      <c r="C75" s="314">
        <v>0.26738846142051398</v>
      </c>
      <c r="D75" s="315">
        <v>5165</v>
      </c>
      <c r="E75" s="316">
        <v>0.96405810719006801</v>
      </c>
      <c r="F75" s="317">
        <v>2.0566551594190302E-3</v>
      </c>
      <c r="G75" s="318">
        <v>4114.05</v>
      </c>
      <c r="H75" s="319">
        <v>4154.4434220264302</v>
      </c>
      <c r="I75" s="320">
        <v>8268.4963751832602</v>
      </c>
      <c r="J75" s="222" t="s">
        <v>3822</v>
      </c>
      <c r="K75" s="220">
        <v>55</v>
      </c>
      <c r="L75" s="234">
        <v>35281300</v>
      </c>
      <c r="M75" s="321" t="s">
        <v>2690</v>
      </c>
      <c r="N75" s="220" t="s">
        <v>4393</v>
      </c>
      <c r="O75" s="220" t="s">
        <v>4394</v>
      </c>
      <c r="P75" s="321">
        <v>33261157</v>
      </c>
      <c r="Q75" s="322" t="s">
        <v>2691</v>
      </c>
      <c r="R75" s="323" t="s">
        <v>58</v>
      </c>
      <c r="S75" s="324" t="s">
        <v>1107</v>
      </c>
      <c r="T75" s="325">
        <v>564</v>
      </c>
      <c r="U75" s="326" t="s">
        <v>2692</v>
      </c>
      <c r="V75" s="326" t="s">
        <v>2349</v>
      </c>
      <c r="W75" s="327">
        <v>55</v>
      </c>
      <c r="X75" s="333" t="s">
        <v>2543</v>
      </c>
      <c r="Y75" s="329">
        <v>14391273000119</v>
      </c>
      <c r="Z75" s="330">
        <v>98570000</v>
      </c>
      <c r="AA75" s="331"/>
      <c r="AB75" s="218" t="s">
        <v>5318</v>
      </c>
      <c r="AC75" s="332" t="s">
        <v>5953</v>
      </c>
      <c r="AD75" s="332">
        <v>201</v>
      </c>
      <c r="AE75" s="332" t="s">
        <v>5954</v>
      </c>
      <c r="AF75" s="332" t="s">
        <v>5955</v>
      </c>
      <c r="AG75"/>
      <c r="AH75"/>
      <c r="AI75"/>
      <c r="AJ75"/>
      <c r="AK75" s="193" t="s">
        <v>2350</v>
      </c>
      <c r="AL75" s="192"/>
      <c r="AM75" s="192"/>
      <c r="AN75" s="192"/>
      <c r="AO75" s="192"/>
      <c r="AP75" s="140"/>
      <c r="AQ75" s="194"/>
      <c r="AR75" s="207"/>
      <c r="AS75" s="209"/>
    </row>
    <row r="76" spans="1:45">
      <c r="A76" s="312" t="s">
        <v>2056</v>
      </c>
      <c r="B76" s="313">
        <v>646</v>
      </c>
      <c r="C76" s="314">
        <v>0.271709861607214</v>
      </c>
      <c r="D76" s="315">
        <v>3753</v>
      </c>
      <c r="E76" s="316">
        <v>0.93381788155241496</v>
      </c>
      <c r="F76" s="317">
        <v>1.9921427450574599E-3</v>
      </c>
      <c r="G76" s="318">
        <v>4114.05</v>
      </c>
      <c r="H76" s="319">
        <v>4024.1283450160699</v>
      </c>
      <c r="I76" s="320">
        <v>8138.1812981728899</v>
      </c>
      <c r="J76" s="222" t="s">
        <v>3823</v>
      </c>
      <c r="K76" s="220">
        <v>54</v>
      </c>
      <c r="L76" s="234">
        <v>33261110</v>
      </c>
      <c r="M76" s="321" t="s">
        <v>2693</v>
      </c>
      <c r="N76" s="220" t="s">
        <v>4395</v>
      </c>
      <c r="O76" s="220" t="s">
        <v>4396</v>
      </c>
      <c r="P76" s="321" t="s">
        <v>2694</v>
      </c>
      <c r="Q76" s="322" t="s">
        <v>2695</v>
      </c>
      <c r="R76" s="323" t="s">
        <v>58</v>
      </c>
      <c r="S76" s="324" t="s">
        <v>1108</v>
      </c>
      <c r="T76" s="325">
        <v>48</v>
      </c>
      <c r="U76" s="326" t="s">
        <v>2351</v>
      </c>
      <c r="V76" s="326" t="s">
        <v>2349</v>
      </c>
      <c r="W76" s="327">
        <v>54</v>
      </c>
      <c r="X76" s="333" t="s">
        <v>2544</v>
      </c>
      <c r="Y76" s="329">
        <v>13661276000162</v>
      </c>
      <c r="Z76" s="330">
        <v>99435000</v>
      </c>
      <c r="AA76" s="331"/>
      <c r="AB76" s="218" t="s">
        <v>5319</v>
      </c>
      <c r="AC76" s="332" t="s">
        <v>5956</v>
      </c>
      <c r="AD76" s="332">
        <v>302</v>
      </c>
      <c r="AE76" s="332" t="s">
        <v>5957</v>
      </c>
      <c r="AF76" s="332" t="s">
        <v>5958</v>
      </c>
      <c r="AG76"/>
      <c r="AH76"/>
      <c r="AI76"/>
      <c r="AJ76"/>
      <c r="AK76" s="193" t="s">
        <v>2350</v>
      </c>
      <c r="AL76" s="192"/>
      <c r="AM76" s="192"/>
      <c r="AN76" s="192"/>
      <c r="AO76" s="192"/>
      <c r="AP76" s="140"/>
      <c r="AQ76" s="194"/>
      <c r="AR76" s="207"/>
      <c r="AS76" s="208"/>
    </row>
    <row r="77" spans="1:45">
      <c r="A77" s="312" t="s">
        <v>2057</v>
      </c>
      <c r="B77" s="313">
        <v>643</v>
      </c>
      <c r="C77" s="314">
        <v>0.29468347086285701</v>
      </c>
      <c r="D77" s="315">
        <v>30430</v>
      </c>
      <c r="E77" s="316">
        <v>1.38628035633466</v>
      </c>
      <c r="F77" s="317">
        <v>2.9573950221392798E-3</v>
      </c>
      <c r="G77" s="318">
        <v>4114.05</v>
      </c>
      <c r="H77" s="319">
        <v>5973.9379447213396</v>
      </c>
      <c r="I77" s="320">
        <v>10087.9908978782</v>
      </c>
      <c r="J77" s="213" t="s">
        <v>3824</v>
      </c>
      <c r="K77" s="220">
        <v>51</v>
      </c>
      <c r="L77" s="234">
        <v>37438100</v>
      </c>
      <c r="M77" s="321" t="s">
        <v>2696</v>
      </c>
      <c r="N77" s="220" t="s">
        <v>4397</v>
      </c>
      <c r="O77" s="220" t="s">
        <v>4398</v>
      </c>
      <c r="P77" s="321" t="s">
        <v>2697</v>
      </c>
      <c r="Q77" s="322" t="s">
        <v>2698</v>
      </c>
      <c r="R77" s="323" t="s">
        <v>58</v>
      </c>
      <c r="S77" s="324" t="s">
        <v>1109</v>
      </c>
      <c r="T77" s="325">
        <v>1601</v>
      </c>
      <c r="U77" s="326" t="s">
        <v>2356</v>
      </c>
      <c r="V77" s="326" t="s">
        <v>2349</v>
      </c>
      <c r="W77" s="327">
        <v>51</v>
      </c>
      <c r="X77" s="333" t="s">
        <v>2545</v>
      </c>
      <c r="Y77" s="329">
        <v>97545968000135</v>
      </c>
      <c r="Z77" s="330">
        <v>96930000</v>
      </c>
      <c r="AA77" s="331"/>
      <c r="AB77" s="218" t="s">
        <v>5320</v>
      </c>
      <c r="AC77" s="332" t="s">
        <v>5959</v>
      </c>
      <c r="AD77" s="332">
        <v>463</v>
      </c>
      <c r="AE77" s="332" t="s">
        <v>5960</v>
      </c>
      <c r="AF77" s="332" t="s">
        <v>5961</v>
      </c>
      <c r="AG77"/>
      <c r="AH77"/>
      <c r="AI77"/>
      <c r="AJ77"/>
      <c r="AK77" s="193" t="s">
        <v>2350</v>
      </c>
      <c r="AL77" s="192"/>
      <c r="AM77" s="192"/>
      <c r="AN77" s="192"/>
      <c r="AO77" s="192"/>
      <c r="AP77" s="140"/>
      <c r="AQ77" s="194"/>
      <c r="AR77" s="207"/>
      <c r="AS77" s="208"/>
    </row>
    <row r="78" spans="1:45">
      <c r="A78" s="312" t="s">
        <v>2058</v>
      </c>
      <c r="B78" s="313">
        <v>372</v>
      </c>
      <c r="C78" s="314">
        <v>0.191562532008274</v>
      </c>
      <c r="D78" s="315">
        <v>6728</v>
      </c>
      <c r="E78" s="316">
        <v>0.718610347044637</v>
      </c>
      <c r="F78" s="317">
        <v>1.53303381491078E-3</v>
      </c>
      <c r="G78" s="318">
        <v>4114.05</v>
      </c>
      <c r="H78" s="319">
        <v>3096.72830611977</v>
      </c>
      <c r="I78" s="320">
        <v>7210.7812592765904</v>
      </c>
      <c r="J78" s="222" t="s">
        <v>3825</v>
      </c>
      <c r="K78" s="220">
        <v>55</v>
      </c>
      <c r="L78" s="234">
        <v>35481200</v>
      </c>
      <c r="M78" s="321" t="s">
        <v>2699</v>
      </c>
      <c r="N78" s="220" t="s">
        <v>4399</v>
      </c>
      <c r="O78" s="220" t="s">
        <v>4400</v>
      </c>
      <c r="P78" s="321" t="s">
        <v>2700</v>
      </c>
      <c r="Q78" s="322" t="s">
        <v>2701</v>
      </c>
      <c r="R78" s="323" t="s">
        <v>58</v>
      </c>
      <c r="S78" s="324" t="s">
        <v>1110</v>
      </c>
      <c r="T78" s="325">
        <v>182</v>
      </c>
      <c r="U78" s="326" t="s">
        <v>2702</v>
      </c>
      <c r="V78" s="326" t="s">
        <v>2349</v>
      </c>
      <c r="W78" s="327">
        <v>55</v>
      </c>
      <c r="X78" s="333" t="s">
        <v>2546</v>
      </c>
      <c r="Y78" s="329">
        <v>14378544000104</v>
      </c>
      <c r="Z78" s="330">
        <v>98970000</v>
      </c>
      <c r="AA78" s="331"/>
      <c r="AB78" s="218" t="s">
        <v>5321</v>
      </c>
      <c r="AC78" s="332" t="s">
        <v>5962</v>
      </c>
      <c r="AD78" s="332">
        <v>661</v>
      </c>
      <c r="AE78" s="332" t="s">
        <v>5963</v>
      </c>
      <c r="AF78" s="332" t="s">
        <v>5964</v>
      </c>
      <c r="AG78"/>
      <c r="AH78"/>
      <c r="AI78"/>
      <c r="AJ78"/>
      <c r="AK78" s="193" t="s">
        <v>2350</v>
      </c>
      <c r="AL78" s="192"/>
      <c r="AM78" s="192"/>
      <c r="AN78" s="192"/>
      <c r="AO78" s="192"/>
      <c r="AP78" s="140"/>
      <c r="AQ78" s="194"/>
      <c r="AR78" s="207"/>
      <c r="AS78" s="208"/>
    </row>
    <row r="79" spans="1:45">
      <c r="A79" s="312" t="s">
        <v>2059</v>
      </c>
      <c r="B79" s="313">
        <v>399</v>
      </c>
      <c r="C79" s="314">
        <v>0.302082463238666</v>
      </c>
      <c r="D79" s="315">
        <v>9440</v>
      </c>
      <c r="E79" s="316">
        <v>1.19226093164234</v>
      </c>
      <c r="F79" s="317">
        <v>2.5434873459888999E-3</v>
      </c>
      <c r="G79" s="318">
        <v>4114.05</v>
      </c>
      <c r="H79" s="319">
        <v>5137.8444388975904</v>
      </c>
      <c r="I79" s="320">
        <v>9251.8973920544104</v>
      </c>
      <c r="J79" s="222" t="s">
        <v>3826</v>
      </c>
      <c r="K79" s="220">
        <v>53</v>
      </c>
      <c r="L79" s="234">
        <v>32458020</v>
      </c>
      <c r="M79" s="346" t="s">
        <v>2703</v>
      </c>
      <c r="N79" s="220" t="s">
        <v>4401</v>
      </c>
      <c r="O79" s="220" t="s">
        <v>4402</v>
      </c>
      <c r="P79" s="335">
        <v>96495000</v>
      </c>
      <c r="Q79" s="322" t="s">
        <v>2704</v>
      </c>
      <c r="R79" s="323" t="s">
        <v>58</v>
      </c>
      <c r="S79" s="324" t="s">
        <v>1111</v>
      </c>
      <c r="T79" s="325">
        <v>250</v>
      </c>
      <c r="U79" s="326" t="s">
        <v>2351</v>
      </c>
      <c r="V79" s="326" t="s">
        <v>2357</v>
      </c>
      <c r="W79" s="327">
        <v>53</v>
      </c>
      <c r="X79" s="333" t="s">
        <v>2547</v>
      </c>
      <c r="Y79" s="329">
        <v>16366070000106</v>
      </c>
      <c r="Z79" s="330">
        <v>96495000</v>
      </c>
      <c r="AA79" s="331"/>
      <c r="AB79" s="218" t="s">
        <v>5322</v>
      </c>
      <c r="AC79" s="332" t="s">
        <v>5965</v>
      </c>
      <c r="AD79" s="332">
        <v>620</v>
      </c>
      <c r="AE79" s="332" t="s">
        <v>5966</v>
      </c>
      <c r="AF79" s="332" t="s">
        <v>5967</v>
      </c>
      <c r="AG79"/>
      <c r="AH79"/>
      <c r="AI79"/>
      <c r="AJ79"/>
      <c r="AK79" s="193" t="s">
        <v>2350</v>
      </c>
      <c r="AL79" s="192"/>
      <c r="AM79" s="192"/>
      <c r="AN79" s="192"/>
      <c r="AO79" s="192"/>
      <c r="AP79" s="140"/>
      <c r="AQ79" s="194"/>
      <c r="AR79" s="207"/>
      <c r="AS79" s="208"/>
    </row>
    <row r="80" spans="1:45">
      <c r="A80" s="312" t="s">
        <v>2060</v>
      </c>
      <c r="B80" s="313">
        <v>7586</v>
      </c>
      <c r="C80" s="314">
        <v>0.304134821772992</v>
      </c>
      <c r="D80" s="315">
        <v>46280</v>
      </c>
      <c r="E80" s="316">
        <v>1.52361468507366</v>
      </c>
      <c r="F80" s="317">
        <v>3.2503746191779601E-3</v>
      </c>
      <c r="G80" s="318">
        <v>4114.05</v>
      </c>
      <c r="H80" s="319">
        <v>6565.7567307394802</v>
      </c>
      <c r="I80" s="320">
        <v>10679.809683896299</v>
      </c>
      <c r="J80" s="222" t="s">
        <v>3827</v>
      </c>
      <c r="K80" s="220">
        <v>54</v>
      </c>
      <c r="L80" s="234">
        <v>32825100</v>
      </c>
      <c r="M80" s="321" t="s">
        <v>2705</v>
      </c>
      <c r="N80" s="220" t="s">
        <v>4403</v>
      </c>
      <c r="O80" s="220" t="s">
        <v>4404</v>
      </c>
      <c r="P80" s="321" t="s">
        <v>2706</v>
      </c>
      <c r="Q80" s="322" t="s">
        <v>2707</v>
      </c>
      <c r="R80" s="323" t="s">
        <v>58</v>
      </c>
      <c r="S80" s="324" t="s">
        <v>1112</v>
      </c>
      <c r="T80" s="325">
        <v>455</v>
      </c>
      <c r="U80" s="326" t="s">
        <v>2708</v>
      </c>
      <c r="V80" s="326" t="s">
        <v>2349</v>
      </c>
      <c r="W80" s="327">
        <v>54</v>
      </c>
      <c r="X80" s="333" t="s">
        <v>2548</v>
      </c>
      <c r="Y80" s="329">
        <v>14433830000117</v>
      </c>
      <c r="Z80" s="330">
        <v>95680000</v>
      </c>
      <c r="AA80" s="331"/>
      <c r="AB80" s="218" t="s">
        <v>5323</v>
      </c>
      <c r="AC80" s="332" t="s">
        <v>5968</v>
      </c>
      <c r="AD80" s="332">
        <v>455</v>
      </c>
      <c r="AE80" s="332" t="s">
        <v>5969</v>
      </c>
      <c r="AF80" s="332" t="s">
        <v>5970</v>
      </c>
      <c r="AG80"/>
      <c r="AH80"/>
      <c r="AI80"/>
      <c r="AJ80"/>
      <c r="AK80" s="193" t="s">
        <v>2350</v>
      </c>
      <c r="AL80" s="192"/>
      <c r="AM80" s="192"/>
      <c r="AN80" s="192"/>
      <c r="AO80" s="192"/>
      <c r="AP80" s="140"/>
      <c r="AQ80" s="194"/>
      <c r="AR80" s="207"/>
      <c r="AS80" s="208"/>
    </row>
    <row r="81" spans="1:45">
      <c r="A81" s="312" t="s">
        <v>2061</v>
      </c>
      <c r="B81" s="313">
        <v>734</v>
      </c>
      <c r="C81" s="314">
        <v>0.37727573640184497</v>
      </c>
      <c r="D81" s="315">
        <v>53164</v>
      </c>
      <c r="E81" s="316">
        <v>1.92975210294751</v>
      </c>
      <c r="F81" s="317">
        <v>4.1168002108240703E-3</v>
      </c>
      <c r="G81" s="318">
        <v>4114.05</v>
      </c>
      <c r="H81" s="319">
        <v>8315.9364258646092</v>
      </c>
      <c r="I81" s="320">
        <v>12429.989379021399</v>
      </c>
      <c r="J81" s="216" t="s">
        <v>3828</v>
      </c>
      <c r="K81" s="220">
        <v>53</v>
      </c>
      <c r="L81" s="234">
        <v>32523950</v>
      </c>
      <c r="M81" s="321" t="s">
        <v>2709</v>
      </c>
      <c r="N81" s="220" t="s">
        <v>4405</v>
      </c>
      <c r="O81" s="220" t="s">
        <v>4406</v>
      </c>
      <c r="P81" s="321" t="s">
        <v>2706</v>
      </c>
      <c r="Q81" s="322" t="s">
        <v>2710</v>
      </c>
      <c r="R81" s="323" t="s">
        <v>58</v>
      </c>
      <c r="S81" s="324" t="s">
        <v>1113</v>
      </c>
      <c r="T81" s="325">
        <v>76</v>
      </c>
      <c r="U81" s="326"/>
      <c r="V81" s="326" t="s">
        <v>2349</v>
      </c>
      <c r="W81" s="327">
        <v>53</v>
      </c>
      <c r="X81" s="333" t="s">
        <v>2549</v>
      </c>
      <c r="Y81" s="329">
        <v>14377777000184</v>
      </c>
      <c r="Z81" s="330">
        <v>96600000</v>
      </c>
      <c r="AA81" s="331"/>
      <c r="AB81" s="218" t="s">
        <v>5324</v>
      </c>
      <c r="AC81" s="332" t="s">
        <v>5971</v>
      </c>
      <c r="AD81" s="332">
        <v>76</v>
      </c>
      <c r="AE81" s="332" t="s">
        <v>5972</v>
      </c>
      <c r="AF81" s="332" t="s">
        <v>5973</v>
      </c>
      <c r="AG81"/>
      <c r="AH81"/>
      <c r="AI81"/>
      <c r="AJ81"/>
      <c r="AK81" s="193" t="s">
        <v>2350</v>
      </c>
      <c r="AL81" s="192"/>
      <c r="AM81" s="192"/>
      <c r="AN81" s="192"/>
      <c r="AO81" s="192"/>
      <c r="AP81" s="140"/>
      <c r="AQ81" s="194"/>
      <c r="AR81" s="207"/>
      <c r="AS81" s="208"/>
    </row>
    <row r="82" spans="1:45">
      <c r="A82" s="312" t="s">
        <v>2062</v>
      </c>
      <c r="B82" s="313">
        <v>4268</v>
      </c>
      <c r="C82" s="314">
        <v>0.42444090127533501</v>
      </c>
      <c r="D82" s="315">
        <v>359562</v>
      </c>
      <c r="E82" s="316">
        <v>2.89190016590427</v>
      </c>
      <c r="F82" s="317">
        <v>6.1693806134438403E-3</v>
      </c>
      <c r="G82" s="318">
        <v>4114.05</v>
      </c>
      <c r="H82" s="319">
        <v>12462.1488391566</v>
      </c>
      <c r="I82" s="320">
        <v>16576.201792313401</v>
      </c>
      <c r="J82" s="226" t="s">
        <v>3829</v>
      </c>
      <c r="K82" s="220">
        <v>51</v>
      </c>
      <c r="L82" s="234">
        <v>32361000</v>
      </c>
      <c r="M82" s="321" t="s">
        <v>2711</v>
      </c>
      <c r="N82" s="224" t="s">
        <v>4407</v>
      </c>
      <c r="O82" s="220" t="s">
        <v>4408</v>
      </c>
      <c r="P82" s="321" t="s">
        <v>2712</v>
      </c>
      <c r="Q82" s="322" t="s">
        <v>2713</v>
      </c>
      <c r="R82" s="323" t="s">
        <v>58</v>
      </c>
      <c r="S82" s="324" t="s">
        <v>1114</v>
      </c>
      <c r="T82" s="325">
        <v>11</v>
      </c>
      <c r="U82" s="326"/>
      <c r="V82" s="326" t="s">
        <v>2349</v>
      </c>
      <c r="W82" s="327">
        <v>51</v>
      </c>
      <c r="X82" s="333" t="s">
        <v>2550</v>
      </c>
      <c r="Y82" s="329">
        <v>14794318000104</v>
      </c>
      <c r="Z82" s="330">
        <v>92010300</v>
      </c>
      <c r="AA82" s="331"/>
      <c r="AB82" s="218" t="s">
        <v>5325</v>
      </c>
      <c r="AC82" s="332" t="s">
        <v>5974</v>
      </c>
      <c r="AD82" s="332">
        <v>6068</v>
      </c>
      <c r="AE82" s="332" t="s">
        <v>5975</v>
      </c>
      <c r="AF82" s="332" t="s">
        <v>5976</v>
      </c>
      <c r="AG82"/>
      <c r="AH82"/>
      <c r="AI82"/>
      <c r="AJ82"/>
      <c r="AK82" s="193" t="s">
        <v>2350</v>
      </c>
      <c r="AL82" s="192"/>
      <c r="AM82" s="192"/>
      <c r="AN82" s="192"/>
      <c r="AO82" s="192"/>
      <c r="AP82" s="140"/>
      <c r="AQ82" s="194"/>
      <c r="AR82" s="207"/>
      <c r="AS82" s="208"/>
    </row>
    <row r="83" spans="1:45">
      <c r="A83" s="312" t="s">
        <v>2063</v>
      </c>
      <c r="B83" s="313">
        <v>1</v>
      </c>
      <c r="C83" s="314">
        <v>0.13477661746540301</v>
      </c>
      <c r="D83" s="315">
        <v>1753</v>
      </c>
      <c r="E83" s="316">
        <v>0.413220481999301</v>
      </c>
      <c r="F83" s="317">
        <v>8.8153611275417398E-4</v>
      </c>
      <c r="G83" s="318">
        <v>4114.05</v>
      </c>
      <c r="H83" s="319">
        <v>1780.7029477634301</v>
      </c>
      <c r="I83" s="320">
        <v>5894.7559009202496</v>
      </c>
      <c r="J83" s="221" t="s">
        <v>3830</v>
      </c>
      <c r="K83" s="220">
        <v>51</v>
      </c>
      <c r="L83" s="234">
        <v>36161147</v>
      </c>
      <c r="M83" s="321" t="s">
        <v>2714</v>
      </c>
      <c r="N83" s="220" t="s">
        <v>4409</v>
      </c>
      <c r="O83" s="220" t="s">
        <v>4410</v>
      </c>
      <c r="P83" s="321" t="s">
        <v>2715</v>
      </c>
      <c r="Q83" s="322" t="s">
        <v>2716</v>
      </c>
      <c r="R83" s="323" t="s">
        <v>58</v>
      </c>
      <c r="S83" s="324" t="s">
        <v>1115</v>
      </c>
      <c r="T83" s="325">
        <v>276</v>
      </c>
      <c r="U83" s="326" t="s">
        <v>2351</v>
      </c>
      <c r="V83" s="326" t="s">
        <v>2349</v>
      </c>
      <c r="W83" s="327">
        <v>51</v>
      </c>
      <c r="X83" s="333" t="s">
        <v>2551</v>
      </c>
      <c r="Y83" s="329">
        <v>14333254000136</v>
      </c>
      <c r="Z83" s="330">
        <v>95933000</v>
      </c>
      <c r="AA83" s="331"/>
      <c r="AB83" s="218" t="s">
        <v>5326</v>
      </c>
      <c r="AC83" s="332" t="s">
        <v>7139</v>
      </c>
      <c r="AD83" s="332">
        <v>1449</v>
      </c>
      <c r="AE83" s="332" t="s">
        <v>7140</v>
      </c>
      <c r="AF83" s="332" t="s">
        <v>7141</v>
      </c>
      <c r="AG83"/>
      <c r="AH83"/>
      <c r="AI83"/>
      <c r="AJ83"/>
      <c r="AK83" s="193" t="s">
        <v>2350</v>
      </c>
      <c r="AL83" s="192"/>
      <c r="AM83" s="192"/>
      <c r="AN83" s="192"/>
      <c r="AO83" s="192"/>
      <c r="AP83" s="140"/>
      <c r="AQ83" s="194"/>
      <c r="AR83" s="207"/>
      <c r="AS83" s="208"/>
    </row>
    <row r="84" spans="1:45">
      <c r="A84" s="312" t="s">
        <v>2064</v>
      </c>
      <c r="B84" s="313">
        <v>174</v>
      </c>
      <c r="C84" s="314">
        <v>0.212527807445203</v>
      </c>
      <c r="D84" s="315">
        <v>1982</v>
      </c>
      <c r="E84" s="316">
        <v>0.66371450562101497</v>
      </c>
      <c r="F84" s="317">
        <v>1.41592280816491E-3</v>
      </c>
      <c r="G84" s="318">
        <v>4114.05</v>
      </c>
      <c r="H84" s="319">
        <v>2860.1640724931199</v>
      </c>
      <c r="I84" s="320">
        <v>6974.2170256499403</v>
      </c>
      <c r="J84" s="222" t="s">
        <v>3831</v>
      </c>
      <c r="K84" s="220">
        <v>54</v>
      </c>
      <c r="L84" s="234">
        <v>36253027</v>
      </c>
      <c r="M84" s="321" t="s">
        <v>2717</v>
      </c>
      <c r="N84" s="220" t="s">
        <v>4411</v>
      </c>
      <c r="O84" s="220" t="s">
        <v>4412</v>
      </c>
      <c r="P84" s="321" t="s">
        <v>2718</v>
      </c>
      <c r="Q84" s="322" t="s">
        <v>2719</v>
      </c>
      <c r="R84" s="323" t="s">
        <v>58</v>
      </c>
      <c r="S84" s="324" t="s">
        <v>1116</v>
      </c>
      <c r="T84" s="325">
        <v>40</v>
      </c>
      <c r="U84" s="326" t="s">
        <v>2720</v>
      </c>
      <c r="V84" s="326" t="s">
        <v>2349</v>
      </c>
      <c r="W84" s="327">
        <v>54</v>
      </c>
      <c r="X84" s="333" t="s">
        <v>2552</v>
      </c>
      <c r="Y84" s="329">
        <v>14369277000109</v>
      </c>
      <c r="Z84" s="330">
        <v>95308000</v>
      </c>
      <c r="AA84" s="331"/>
      <c r="AB84" s="218" t="s">
        <v>5327</v>
      </c>
      <c r="AC84" s="332" t="s">
        <v>7142</v>
      </c>
      <c r="AD84" s="332">
        <v>140</v>
      </c>
      <c r="AE84" s="332" t="s">
        <v>7143</v>
      </c>
      <c r="AF84" s="332" t="s">
        <v>7144</v>
      </c>
      <c r="AG84"/>
      <c r="AH84"/>
      <c r="AI84"/>
      <c r="AJ84"/>
      <c r="AK84" s="193" t="s">
        <v>2350</v>
      </c>
      <c r="AL84" s="192"/>
      <c r="AM84" s="192"/>
      <c r="AN84" s="192"/>
      <c r="AO84" s="192"/>
      <c r="AP84" s="140"/>
      <c r="AQ84" s="194"/>
      <c r="AR84" s="207"/>
      <c r="AS84" s="209"/>
    </row>
    <row r="85" spans="1:45">
      <c r="A85" s="312" t="s">
        <v>2065</v>
      </c>
      <c r="B85" s="313">
        <v>6225</v>
      </c>
      <c r="C85" s="314">
        <v>0.38778706515691203</v>
      </c>
      <c r="D85" s="315">
        <v>53769</v>
      </c>
      <c r="E85" s="316">
        <v>1.9868867463497499</v>
      </c>
      <c r="F85" s="317">
        <v>4.2386873234974603E-3</v>
      </c>
      <c r="G85" s="318">
        <v>4114.05</v>
      </c>
      <c r="H85" s="319">
        <v>8562.1483934648604</v>
      </c>
      <c r="I85" s="320">
        <v>12676.201346621699</v>
      </c>
      <c r="J85" s="222" t="s">
        <v>3832</v>
      </c>
      <c r="K85" s="220">
        <v>51</v>
      </c>
      <c r="L85" s="234">
        <v>39951100</v>
      </c>
      <c r="M85" s="321" t="s">
        <v>2721</v>
      </c>
      <c r="N85" s="220" t="s">
        <v>4413</v>
      </c>
      <c r="O85" s="220" t="s">
        <v>4414</v>
      </c>
      <c r="P85" s="321" t="s">
        <v>2722</v>
      </c>
      <c r="Q85" s="322" t="s">
        <v>2723</v>
      </c>
      <c r="R85" s="323" t="s">
        <v>58</v>
      </c>
      <c r="S85" s="324" t="s">
        <v>1117</v>
      </c>
      <c r="T85" s="325">
        <v>835</v>
      </c>
      <c r="U85" s="326" t="s">
        <v>2351</v>
      </c>
      <c r="V85" s="326" t="s">
        <v>2724</v>
      </c>
      <c r="W85" s="327">
        <v>51</v>
      </c>
      <c r="X85" s="333" t="s">
        <v>2553</v>
      </c>
      <c r="Y85" s="329">
        <v>14360144000163</v>
      </c>
      <c r="Z85" s="330">
        <v>95555000</v>
      </c>
      <c r="AA85" s="331"/>
      <c r="AB85" s="218" t="s">
        <v>5328</v>
      </c>
      <c r="AC85" s="332" t="s">
        <v>5977</v>
      </c>
      <c r="AD85" s="332">
        <v>119</v>
      </c>
      <c r="AE85" s="332" t="s">
        <v>5978</v>
      </c>
      <c r="AF85" s="332" t="s">
        <v>5979</v>
      </c>
      <c r="AG85"/>
      <c r="AH85"/>
      <c r="AI85"/>
      <c r="AJ85" s="192"/>
      <c r="AK85" s="193" t="s">
        <v>2350</v>
      </c>
      <c r="AL85" s="192"/>
      <c r="AM85" s="192"/>
      <c r="AN85" s="192"/>
      <c r="AO85" s="192"/>
      <c r="AP85" s="140"/>
      <c r="AQ85" s="194"/>
      <c r="AR85" s="207"/>
      <c r="AS85" s="208"/>
    </row>
    <row r="86" spans="1:45">
      <c r="A86" s="312" t="s">
        <v>2066</v>
      </c>
      <c r="B86" s="313">
        <v>416</v>
      </c>
      <c r="C86" s="314">
        <v>0.29248386344406502</v>
      </c>
      <c r="D86" s="315">
        <v>3152</v>
      </c>
      <c r="E86" s="316">
        <v>0.97924157117934996</v>
      </c>
      <c r="F86" s="317">
        <v>2.08904651562309E-3</v>
      </c>
      <c r="G86" s="318">
        <v>4114.05</v>
      </c>
      <c r="H86" s="319">
        <v>4219.8739615586501</v>
      </c>
      <c r="I86" s="320">
        <v>8333.92691471547</v>
      </c>
      <c r="J86" s="222" t="s">
        <v>3833</v>
      </c>
      <c r="K86" s="220">
        <v>55</v>
      </c>
      <c r="L86" s="234">
        <v>36111030</v>
      </c>
      <c r="M86" s="321" t="s">
        <v>2725</v>
      </c>
      <c r="N86" s="220" t="s">
        <v>4415</v>
      </c>
      <c r="O86" s="220" t="s">
        <v>4416</v>
      </c>
      <c r="P86" s="321" t="s">
        <v>2726</v>
      </c>
      <c r="Q86" s="322" t="s">
        <v>2727</v>
      </c>
      <c r="R86" s="323" t="s">
        <v>58</v>
      </c>
      <c r="S86" s="324" t="s">
        <v>1118</v>
      </c>
      <c r="T86" s="325">
        <v>50</v>
      </c>
      <c r="U86" s="326" t="s">
        <v>2728</v>
      </c>
      <c r="V86" s="326" t="s">
        <v>2349</v>
      </c>
      <c r="W86" s="327">
        <v>55</v>
      </c>
      <c r="X86" s="333" t="s">
        <v>2554</v>
      </c>
      <c r="Y86" s="329">
        <v>18034588000160</v>
      </c>
      <c r="Z86" s="330">
        <v>97753000</v>
      </c>
      <c r="AA86" s="331"/>
      <c r="AB86" s="218" t="s">
        <v>5329</v>
      </c>
      <c r="AC86" s="332" t="s">
        <v>7145</v>
      </c>
      <c r="AD86" s="332">
        <v>50</v>
      </c>
      <c r="AE86" s="332" t="s">
        <v>7146</v>
      </c>
      <c r="AF86" s="332" t="s">
        <v>7147</v>
      </c>
      <c r="AG86"/>
      <c r="AH86"/>
      <c r="AI86"/>
      <c r="AJ86" s="192"/>
      <c r="AK86" s="193" t="s">
        <v>2350</v>
      </c>
      <c r="AL86" s="192"/>
      <c r="AM86" s="192"/>
      <c r="AN86" s="192"/>
      <c r="AO86" s="192"/>
      <c r="AP86" s="140"/>
      <c r="AQ86" s="194"/>
      <c r="AR86" s="207"/>
      <c r="AS86" s="208"/>
    </row>
    <row r="87" spans="1:45">
      <c r="A87" s="312" t="s">
        <v>2067</v>
      </c>
      <c r="B87" s="313">
        <v>2466</v>
      </c>
      <c r="C87" s="314">
        <v>0.39320454303201002</v>
      </c>
      <c r="D87" s="315">
        <v>27002</v>
      </c>
      <c r="E87" s="316">
        <v>1.8168869974805999</v>
      </c>
      <c r="F87" s="317">
        <v>3.8760215692197099E-3</v>
      </c>
      <c r="G87" s="318">
        <v>4114.05</v>
      </c>
      <c r="H87" s="319">
        <v>7829.5635698238102</v>
      </c>
      <c r="I87" s="320">
        <v>11943.616522980599</v>
      </c>
      <c r="J87" s="219" t="s">
        <v>3834</v>
      </c>
      <c r="K87" s="220">
        <v>53</v>
      </c>
      <c r="L87" s="234">
        <v>32751108</v>
      </c>
      <c r="M87" s="321" t="s">
        <v>2729</v>
      </c>
      <c r="N87" s="220" t="s">
        <v>4417</v>
      </c>
      <c r="O87" s="220" t="s">
        <v>4418</v>
      </c>
      <c r="P87" s="321" t="s">
        <v>2730</v>
      </c>
      <c r="Q87" s="322" t="s">
        <v>2731</v>
      </c>
      <c r="R87" s="323" t="s">
        <v>58</v>
      </c>
      <c r="S87" s="324" t="s">
        <v>1119</v>
      </c>
      <c r="T87" s="325">
        <v>2200</v>
      </c>
      <c r="U87" s="326" t="s">
        <v>2351</v>
      </c>
      <c r="V87" s="326" t="s">
        <v>2349</v>
      </c>
      <c r="W87" s="327">
        <v>53</v>
      </c>
      <c r="X87" s="333" t="s">
        <v>2555</v>
      </c>
      <c r="Y87" s="329">
        <v>14308474000100</v>
      </c>
      <c r="Z87" s="330">
        <v>96160000</v>
      </c>
      <c r="AA87" s="331"/>
      <c r="AB87" s="218" t="s">
        <v>5330</v>
      </c>
      <c r="AC87" s="332" t="s">
        <v>5980</v>
      </c>
      <c r="AD87" s="332">
        <v>1825</v>
      </c>
      <c r="AE87" s="332" t="s">
        <v>5981</v>
      </c>
      <c r="AF87" s="332" t="s">
        <v>5982</v>
      </c>
      <c r="AG87"/>
      <c r="AH87"/>
      <c r="AI87"/>
      <c r="AJ87"/>
      <c r="AK87" s="193" t="s">
        <v>2350</v>
      </c>
      <c r="AL87" s="192"/>
      <c r="AM87" s="192"/>
      <c r="AN87" s="192"/>
      <c r="AO87" s="192"/>
      <c r="AP87" s="140"/>
      <c r="AQ87" s="194"/>
      <c r="AR87" s="207"/>
      <c r="AS87" s="208"/>
    </row>
    <row r="88" spans="1:45">
      <c r="A88" s="312" t="s">
        <v>2068</v>
      </c>
      <c r="B88" s="313">
        <v>840</v>
      </c>
      <c r="C88" s="314">
        <v>0.25917769548411301</v>
      </c>
      <c r="D88" s="315">
        <v>12716</v>
      </c>
      <c r="E88" s="316">
        <v>1.0696709509740501</v>
      </c>
      <c r="F88" s="317">
        <v>2.2819623255008999E-3</v>
      </c>
      <c r="G88" s="318">
        <v>4114.05</v>
      </c>
      <c r="H88" s="319">
        <v>4609.56389751182</v>
      </c>
      <c r="I88" s="320">
        <v>8723.6168506686408</v>
      </c>
      <c r="J88" s="222" t="s">
        <v>3835</v>
      </c>
      <c r="K88" s="220">
        <v>51</v>
      </c>
      <c r="L88" s="234">
        <v>36981155</v>
      </c>
      <c r="M88" s="321" t="s">
        <v>2732</v>
      </c>
      <c r="N88" s="220" t="s">
        <v>4419</v>
      </c>
      <c r="O88" s="220" t="s">
        <v>4420</v>
      </c>
      <c r="P88" s="321" t="s">
        <v>2733</v>
      </c>
      <c r="Q88" s="322" t="s">
        <v>2734</v>
      </c>
      <c r="R88" s="323" t="s">
        <v>58</v>
      </c>
      <c r="S88" s="324" t="s">
        <v>1120</v>
      </c>
      <c r="T88" s="325">
        <v>2335</v>
      </c>
      <c r="U88" s="326" t="s">
        <v>2351</v>
      </c>
      <c r="V88" s="326" t="s">
        <v>2349</v>
      </c>
      <c r="W88" s="327">
        <v>51</v>
      </c>
      <c r="X88" s="333" t="s">
        <v>2556</v>
      </c>
      <c r="Y88" s="329">
        <v>13931247000173</v>
      </c>
      <c r="Z88" s="330">
        <v>95745000</v>
      </c>
      <c r="AA88" s="331"/>
      <c r="AB88" s="218" t="s">
        <v>5331</v>
      </c>
      <c r="AC88" s="332" t="s">
        <v>5983</v>
      </c>
      <c r="AD88" s="332">
        <v>116</v>
      </c>
      <c r="AE88" s="332" t="s">
        <v>5984</v>
      </c>
      <c r="AF88" s="332" t="s">
        <v>5985</v>
      </c>
      <c r="AG88"/>
      <c r="AH88"/>
      <c r="AI88"/>
      <c r="AJ88"/>
      <c r="AK88" s="193" t="s">
        <v>2350</v>
      </c>
      <c r="AL88" s="192"/>
      <c r="AM88" s="192"/>
      <c r="AN88" s="192"/>
      <c r="AO88" s="192"/>
      <c r="AP88" s="140"/>
      <c r="AQ88" s="194"/>
      <c r="AR88" s="207"/>
      <c r="AS88" s="208"/>
    </row>
    <row r="89" spans="1:45">
      <c r="A89" s="312" t="s">
        <v>2069</v>
      </c>
      <c r="B89" s="313">
        <v>113</v>
      </c>
      <c r="C89" s="314">
        <v>0.201981962868582</v>
      </c>
      <c r="D89" s="315">
        <v>3045</v>
      </c>
      <c r="E89" s="316">
        <v>0.672745316397517</v>
      </c>
      <c r="F89" s="317">
        <v>1.43518851781323E-3</v>
      </c>
      <c r="G89" s="318">
        <v>4114.05</v>
      </c>
      <c r="H89" s="319">
        <v>2899.08080598272</v>
      </c>
      <c r="I89" s="320">
        <v>7013.1337591395404</v>
      </c>
      <c r="J89" s="214" t="s">
        <v>3836</v>
      </c>
      <c r="K89" s="220">
        <v>51</v>
      </c>
      <c r="L89" s="234">
        <v>37581120</v>
      </c>
      <c r="M89" s="321" t="s">
        <v>2735</v>
      </c>
      <c r="N89" s="224" t="s">
        <v>4421</v>
      </c>
      <c r="O89" s="224" t="s">
        <v>4422</v>
      </c>
      <c r="P89" s="321" t="s">
        <v>2736</v>
      </c>
      <c r="Q89" s="322" t="s">
        <v>2737</v>
      </c>
      <c r="R89" s="323" t="s">
        <v>58</v>
      </c>
      <c r="S89" s="324" t="s">
        <v>1121</v>
      </c>
      <c r="T89" s="325">
        <v>26</v>
      </c>
      <c r="U89" s="326" t="s">
        <v>2351</v>
      </c>
      <c r="V89" s="326" t="s">
        <v>2349</v>
      </c>
      <c r="W89" s="327">
        <v>51</v>
      </c>
      <c r="X89" s="333" t="s">
        <v>2557</v>
      </c>
      <c r="Y89" s="329">
        <v>14360594000156</v>
      </c>
      <c r="Z89" s="330">
        <v>95935000</v>
      </c>
      <c r="AA89" s="331"/>
      <c r="AB89" s="218" t="s">
        <v>5332</v>
      </c>
      <c r="AC89" s="332" t="s">
        <v>5986</v>
      </c>
      <c r="AD89" s="332">
        <v>29</v>
      </c>
      <c r="AE89" s="332" t="s">
        <v>5987</v>
      </c>
      <c r="AF89" s="332" t="s">
        <v>5988</v>
      </c>
      <c r="AG89"/>
      <c r="AH89"/>
      <c r="AI89"/>
      <c r="AJ89"/>
      <c r="AK89" s="193" t="s">
        <v>2350</v>
      </c>
      <c r="AL89" s="192"/>
      <c r="AM89" s="192"/>
      <c r="AN89" s="192"/>
      <c r="AO89" s="192"/>
      <c r="AP89" s="140"/>
      <c r="AQ89" s="194"/>
      <c r="AR89" s="207"/>
      <c r="AS89" s="208"/>
    </row>
    <row r="90" spans="1:45">
      <c r="A90" s="312" t="s">
        <v>2070</v>
      </c>
      <c r="B90" s="313">
        <v>369</v>
      </c>
      <c r="C90" s="314">
        <v>0.22033698050278699</v>
      </c>
      <c r="D90" s="315">
        <v>4545</v>
      </c>
      <c r="E90" s="316">
        <v>0.77932296954478597</v>
      </c>
      <c r="F90" s="317">
        <v>1.6625539417325201E-3</v>
      </c>
      <c r="G90" s="318">
        <v>4114.05</v>
      </c>
      <c r="H90" s="319">
        <v>3358.3589622996901</v>
      </c>
      <c r="I90" s="320">
        <v>7472.4119154565196</v>
      </c>
      <c r="J90" s="221" t="s">
        <v>3837</v>
      </c>
      <c r="K90" s="220">
        <v>51</v>
      </c>
      <c r="L90" s="234">
        <v>36851181</v>
      </c>
      <c r="M90" s="321" t="s">
        <v>2738</v>
      </c>
      <c r="N90" s="220" t="s">
        <v>4423</v>
      </c>
      <c r="O90" s="220" t="s">
        <v>4424</v>
      </c>
      <c r="P90" s="321" t="s">
        <v>2739</v>
      </c>
      <c r="Q90" s="322" t="s">
        <v>2740</v>
      </c>
      <c r="R90" s="323" t="s">
        <v>58</v>
      </c>
      <c r="S90" s="324" t="s">
        <v>1122</v>
      </c>
      <c r="T90" s="325">
        <v>2622</v>
      </c>
      <c r="U90" s="326" t="s">
        <v>2351</v>
      </c>
      <c r="V90" s="326" t="s">
        <v>2349</v>
      </c>
      <c r="W90" s="327">
        <v>51</v>
      </c>
      <c r="X90" s="333" t="s">
        <v>2558</v>
      </c>
      <c r="Y90" s="329">
        <v>13484115000140</v>
      </c>
      <c r="Z90" s="330">
        <v>95552000</v>
      </c>
      <c r="AA90" s="331"/>
      <c r="AB90" s="218" t="s">
        <v>5333</v>
      </c>
      <c r="AC90" s="332" t="s">
        <v>5989</v>
      </c>
      <c r="AD90" s="332">
        <v>48</v>
      </c>
      <c r="AE90" s="332" t="s">
        <v>5990</v>
      </c>
      <c r="AF90" s="332" t="s">
        <v>5991</v>
      </c>
      <c r="AG90"/>
      <c r="AH90"/>
      <c r="AI90"/>
      <c r="AJ90"/>
      <c r="AK90" s="193" t="s">
        <v>2350</v>
      </c>
      <c r="AL90" s="192"/>
      <c r="AM90" s="192"/>
      <c r="AN90" s="192"/>
      <c r="AO90" s="192"/>
      <c r="AP90" s="140"/>
      <c r="AQ90" s="194"/>
      <c r="AR90" s="207"/>
      <c r="AS90" s="208"/>
    </row>
    <row r="91" spans="1:45">
      <c r="A91" s="312" t="s">
        <v>2071</v>
      </c>
      <c r="B91" s="313">
        <v>1273</v>
      </c>
      <c r="C91" s="314">
        <v>0.26090214166639197</v>
      </c>
      <c r="D91" s="315">
        <v>8095</v>
      </c>
      <c r="E91" s="316">
        <v>1.00625991368065</v>
      </c>
      <c r="F91" s="317">
        <v>2.1466855864320099E-3</v>
      </c>
      <c r="G91" s="318">
        <v>4114.05</v>
      </c>
      <c r="H91" s="319">
        <v>4336.3048845926696</v>
      </c>
      <c r="I91" s="320">
        <v>8450.3578377494905</v>
      </c>
      <c r="J91" s="219" t="s">
        <v>3838</v>
      </c>
      <c r="K91" s="220">
        <v>51</v>
      </c>
      <c r="L91" s="234">
        <v>36151222</v>
      </c>
      <c r="M91" s="321" t="s">
        <v>2741</v>
      </c>
      <c r="N91" s="220" t="s">
        <v>4425</v>
      </c>
      <c r="O91" s="220" t="s">
        <v>4426</v>
      </c>
      <c r="P91" s="321" t="s">
        <v>2742</v>
      </c>
      <c r="Q91" s="322" t="s">
        <v>2743</v>
      </c>
      <c r="R91" s="323" t="s">
        <v>58</v>
      </c>
      <c r="S91" s="324" t="s">
        <v>1123</v>
      </c>
      <c r="T91" s="325">
        <v>182</v>
      </c>
      <c r="U91" s="326" t="s">
        <v>2371</v>
      </c>
      <c r="V91" s="326" t="s">
        <v>2349</v>
      </c>
      <c r="W91" s="327">
        <v>51</v>
      </c>
      <c r="X91" s="333" t="s">
        <v>2559</v>
      </c>
      <c r="Y91" s="329">
        <v>14353822000160</v>
      </c>
      <c r="Z91" s="330">
        <v>95515000</v>
      </c>
      <c r="AA91" s="331"/>
      <c r="AB91" s="218" t="s">
        <v>5334</v>
      </c>
      <c r="AC91" s="332" t="s">
        <v>5992</v>
      </c>
      <c r="AD91" s="332">
        <v>117</v>
      </c>
      <c r="AE91" s="332" t="s">
        <v>5993</v>
      </c>
      <c r="AF91" s="332" t="s">
        <v>5994</v>
      </c>
      <c r="AG91"/>
      <c r="AH91"/>
      <c r="AI91"/>
      <c r="AJ91"/>
      <c r="AK91" s="193" t="s">
        <v>2350</v>
      </c>
      <c r="AL91" s="192"/>
      <c r="AM91" s="192"/>
      <c r="AN91" s="192"/>
      <c r="AO91" s="192"/>
      <c r="AP91" s="140"/>
      <c r="AQ91" s="194"/>
      <c r="AR91" s="207"/>
      <c r="AS91" s="208"/>
    </row>
    <row r="92" spans="1:45">
      <c r="A92" s="312" t="s">
        <v>2072</v>
      </c>
      <c r="B92" s="313">
        <v>3054</v>
      </c>
      <c r="C92" s="314">
        <v>0.24167236249592899</v>
      </c>
      <c r="D92" s="315">
        <v>63291</v>
      </c>
      <c r="E92" s="316">
        <v>1.2689025823968101</v>
      </c>
      <c r="F92" s="317">
        <v>2.7069893644616201E-3</v>
      </c>
      <c r="G92" s="318">
        <v>4114.05</v>
      </c>
      <c r="H92" s="319">
        <v>5468.1185162124802</v>
      </c>
      <c r="I92" s="320">
        <v>9582.1714693692993</v>
      </c>
      <c r="J92" s="222" t="s">
        <v>3839</v>
      </c>
      <c r="K92" s="220">
        <v>54</v>
      </c>
      <c r="L92" s="234">
        <v>33312699</v>
      </c>
      <c r="M92" s="321" t="s">
        <v>2744</v>
      </c>
      <c r="N92" s="220" t="s">
        <v>4427</v>
      </c>
      <c r="O92" s="220" t="s">
        <v>4428</v>
      </c>
      <c r="P92" s="321" t="s">
        <v>2745</v>
      </c>
      <c r="Q92" s="322" t="s">
        <v>2746</v>
      </c>
      <c r="R92" s="323" t="s">
        <v>58</v>
      </c>
      <c r="S92" s="324" t="s">
        <v>1124</v>
      </c>
      <c r="T92" s="325">
        <v>1264</v>
      </c>
      <c r="U92" s="326" t="s">
        <v>2747</v>
      </c>
      <c r="V92" s="326" t="s">
        <v>2349</v>
      </c>
      <c r="W92" s="327">
        <v>54</v>
      </c>
      <c r="X92" s="333" t="s">
        <v>2560</v>
      </c>
      <c r="Y92" s="329">
        <v>14368281000144</v>
      </c>
      <c r="Z92" s="330">
        <v>99500000</v>
      </c>
      <c r="AA92" s="331"/>
      <c r="AB92" s="218" t="s">
        <v>5335</v>
      </c>
      <c r="AC92" s="332" t="s">
        <v>3400</v>
      </c>
      <c r="AD92" s="332">
        <v>1184</v>
      </c>
      <c r="AE92" s="332" t="s">
        <v>5995</v>
      </c>
      <c r="AF92" s="332" t="s">
        <v>5996</v>
      </c>
      <c r="AG92"/>
      <c r="AH92"/>
      <c r="AI92"/>
      <c r="AJ92"/>
      <c r="AK92" s="193" t="s">
        <v>2350</v>
      </c>
      <c r="AL92" s="192"/>
      <c r="AM92" s="192"/>
      <c r="AN92" s="192"/>
      <c r="AO92" s="192"/>
      <c r="AP92" s="140"/>
      <c r="AQ92" s="194"/>
      <c r="AR92" s="207"/>
      <c r="AS92" s="208"/>
    </row>
    <row r="93" spans="1:45">
      <c r="A93" s="312" t="s">
        <v>2073</v>
      </c>
      <c r="B93" s="313">
        <v>1035</v>
      </c>
      <c r="C93" s="314">
        <v>0.189442892642184</v>
      </c>
      <c r="D93" s="315">
        <v>30563</v>
      </c>
      <c r="E93" s="316">
        <v>0.89177997015002697</v>
      </c>
      <c r="F93" s="317">
        <v>1.90246196053616E-3</v>
      </c>
      <c r="G93" s="318">
        <v>4114.05</v>
      </c>
      <c r="H93" s="319">
        <v>3842.9731602830502</v>
      </c>
      <c r="I93" s="320">
        <v>7957.0261134398697</v>
      </c>
      <c r="J93" s="214" t="s">
        <v>3840</v>
      </c>
      <c r="K93" s="220">
        <v>54</v>
      </c>
      <c r="L93" s="234">
        <v>34618800</v>
      </c>
      <c r="M93" s="321" t="s">
        <v>2748</v>
      </c>
      <c r="N93" s="224" t="s">
        <v>4429</v>
      </c>
      <c r="O93" s="220" t="s">
        <v>4430</v>
      </c>
      <c r="P93" s="321" t="s">
        <v>2749</v>
      </c>
      <c r="Q93" s="322" t="s">
        <v>2750</v>
      </c>
      <c r="R93" s="323" t="s">
        <v>58</v>
      </c>
      <c r="S93" s="324" t="s">
        <v>1125</v>
      </c>
      <c r="T93" s="325">
        <v>11</v>
      </c>
      <c r="U93" s="326" t="s">
        <v>2351</v>
      </c>
      <c r="V93" s="326" t="s">
        <v>2349</v>
      </c>
      <c r="W93" s="327">
        <v>54</v>
      </c>
      <c r="X93" s="333" t="s">
        <v>2561</v>
      </c>
      <c r="Y93" s="329">
        <v>13814618000137</v>
      </c>
      <c r="Z93" s="330">
        <v>95185000</v>
      </c>
      <c r="AA93" s="331"/>
      <c r="AB93" s="218" t="s">
        <v>5336</v>
      </c>
      <c r="AC93" s="332" t="s">
        <v>5997</v>
      </c>
      <c r="AD93" s="332">
        <v>737</v>
      </c>
      <c r="AE93" s="332" t="s">
        <v>5998</v>
      </c>
      <c r="AF93" s="332" t="s">
        <v>5999</v>
      </c>
      <c r="AG93"/>
      <c r="AH93"/>
      <c r="AI93"/>
      <c r="AJ93"/>
      <c r="AK93" s="193" t="s">
        <v>2350</v>
      </c>
      <c r="AL93" s="192"/>
      <c r="AM93" s="192"/>
      <c r="AN93" s="192"/>
      <c r="AO93" s="192"/>
      <c r="AP93" s="140"/>
      <c r="AQ93" s="194"/>
      <c r="AR93" s="207"/>
      <c r="AS93" s="208"/>
    </row>
    <row r="94" spans="1:45">
      <c r="A94" s="312" t="s">
        <v>2074</v>
      </c>
      <c r="B94" s="313">
        <v>0</v>
      </c>
      <c r="C94" s="314">
        <v>0.17266007598029701</v>
      </c>
      <c r="D94" s="315">
        <v>1524</v>
      </c>
      <c r="E94" s="316">
        <v>0.51836977726083899</v>
      </c>
      <c r="F94" s="317">
        <v>1.1058543763485099E-3</v>
      </c>
      <c r="G94" s="318">
        <v>4114.05</v>
      </c>
      <c r="H94" s="319">
        <v>2233.8258402239899</v>
      </c>
      <c r="I94" s="320">
        <v>6347.8787933808098</v>
      </c>
      <c r="J94" s="222" t="s">
        <v>3841</v>
      </c>
      <c r="K94" s="220">
        <v>54</v>
      </c>
      <c r="L94" s="234">
        <v>36134158</v>
      </c>
      <c r="M94" s="321" t="s">
        <v>2751</v>
      </c>
      <c r="N94" s="220" t="s">
        <v>4431</v>
      </c>
      <c r="O94" s="220" t="s">
        <v>4432</v>
      </c>
      <c r="P94" s="321" t="s">
        <v>2752</v>
      </c>
      <c r="Q94" s="322" t="s">
        <v>2753</v>
      </c>
      <c r="R94" s="323" t="s">
        <v>58</v>
      </c>
      <c r="S94" s="324" t="s">
        <v>1126</v>
      </c>
      <c r="T94" s="325">
        <v>689</v>
      </c>
      <c r="U94" s="326" t="s">
        <v>2351</v>
      </c>
      <c r="V94" s="326" t="s">
        <v>2349</v>
      </c>
      <c r="W94" s="327">
        <v>54</v>
      </c>
      <c r="X94" s="333" t="s">
        <v>2562</v>
      </c>
      <c r="Y94" s="329">
        <v>14308322000107</v>
      </c>
      <c r="Z94" s="330">
        <v>99825000</v>
      </c>
      <c r="AA94" s="331"/>
      <c r="AB94" s="218" t="s">
        <v>5337</v>
      </c>
      <c r="AC94" s="332" t="s">
        <v>6000</v>
      </c>
      <c r="AD94" s="332">
        <v>0</v>
      </c>
      <c r="AE94" s="332" t="s">
        <v>6001</v>
      </c>
      <c r="AF94" s="332" t="s">
        <v>6002</v>
      </c>
      <c r="AG94"/>
      <c r="AH94"/>
      <c r="AI94"/>
      <c r="AJ94"/>
      <c r="AK94" s="193" t="s">
        <v>2350</v>
      </c>
      <c r="AL94" s="192"/>
      <c r="AM94" s="192"/>
      <c r="AN94" s="192"/>
      <c r="AO94" s="192"/>
      <c r="AP94" s="140"/>
      <c r="AQ94" s="194"/>
      <c r="AR94" s="207"/>
      <c r="AS94" s="208"/>
    </row>
    <row r="95" spans="1:45">
      <c r="A95" s="312" t="s">
        <v>2075</v>
      </c>
      <c r="B95" s="313">
        <v>0</v>
      </c>
      <c r="C95" s="314">
        <v>0.15501383765547599</v>
      </c>
      <c r="D95" s="315">
        <v>9298</v>
      </c>
      <c r="E95" s="316">
        <v>0.61042020365778105</v>
      </c>
      <c r="F95" s="317">
        <v>1.30222841538625E-3</v>
      </c>
      <c r="G95" s="318">
        <v>4114.05</v>
      </c>
      <c r="H95" s="319">
        <v>2630.5013990802199</v>
      </c>
      <c r="I95" s="320">
        <v>6744.5543522370499</v>
      </c>
      <c r="J95" s="214" t="s">
        <v>3842</v>
      </c>
      <c r="K95" s="220">
        <v>54</v>
      </c>
      <c r="L95" s="234">
        <v>33471233</v>
      </c>
      <c r="M95" s="321" t="s">
        <v>2754</v>
      </c>
      <c r="N95" s="220" t="s">
        <v>4433</v>
      </c>
      <c r="O95" s="224" t="s">
        <v>4434</v>
      </c>
      <c r="P95" s="321" t="s">
        <v>2755</v>
      </c>
      <c r="Q95" s="322" t="s">
        <v>2756</v>
      </c>
      <c r="R95" s="323" t="s">
        <v>58</v>
      </c>
      <c r="S95" s="324" t="s">
        <v>1127</v>
      </c>
      <c r="T95" s="325">
        <v>778</v>
      </c>
      <c r="U95" s="326" t="s">
        <v>2351</v>
      </c>
      <c r="V95" s="326" t="s">
        <v>2349</v>
      </c>
      <c r="W95" s="327">
        <v>54</v>
      </c>
      <c r="X95" s="333" t="s">
        <v>2563</v>
      </c>
      <c r="Y95" s="329">
        <v>14378006000101</v>
      </c>
      <c r="Z95" s="330">
        <v>99260000</v>
      </c>
      <c r="AA95" s="331"/>
      <c r="AB95" s="218" t="s">
        <v>5338</v>
      </c>
      <c r="AC95" s="332" t="s">
        <v>6003</v>
      </c>
      <c r="AD95" s="332">
        <v>541</v>
      </c>
      <c r="AE95" s="332" t="s">
        <v>6004</v>
      </c>
      <c r="AF95" s="332" t="s">
        <v>6005</v>
      </c>
      <c r="AG95"/>
      <c r="AH95"/>
      <c r="AI95"/>
      <c r="AJ95"/>
      <c r="AK95" s="193" t="s">
        <v>2350</v>
      </c>
      <c r="AL95" s="192"/>
      <c r="AM95" s="192"/>
      <c r="AN95" s="192"/>
      <c r="AO95" s="192"/>
      <c r="AP95" s="140"/>
      <c r="AQ95" s="194"/>
      <c r="AR95" s="207"/>
      <c r="AS95" s="208"/>
    </row>
    <row r="96" spans="1:45">
      <c r="A96" s="312" t="s">
        <v>2076</v>
      </c>
      <c r="B96" s="313">
        <v>82</v>
      </c>
      <c r="C96" s="314">
        <v>0.221196308190447</v>
      </c>
      <c r="D96" s="315">
        <v>3404</v>
      </c>
      <c r="E96" s="316">
        <v>0.74916297730607495</v>
      </c>
      <c r="F96" s="317">
        <v>1.5982126917775999E-3</v>
      </c>
      <c r="G96" s="318">
        <v>4114.05</v>
      </c>
      <c r="H96" s="319">
        <v>3228.3896373907601</v>
      </c>
      <c r="I96" s="320">
        <v>7342.44259054758</v>
      </c>
      <c r="J96" s="222" t="s">
        <v>3843</v>
      </c>
      <c r="K96" s="220">
        <v>54</v>
      </c>
      <c r="L96" s="234">
        <v>33531156</v>
      </c>
      <c r="M96" s="321" t="s">
        <v>2757</v>
      </c>
      <c r="N96" s="220" t="s">
        <v>4435</v>
      </c>
      <c r="O96" s="220" t="s">
        <v>4436</v>
      </c>
      <c r="P96" s="321" t="s">
        <v>2755</v>
      </c>
      <c r="Q96" s="322" t="s">
        <v>2758</v>
      </c>
      <c r="R96" s="323" t="s">
        <v>58</v>
      </c>
      <c r="S96" s="324" t="s">
        <v>1128</v>
      </c>
      <c r="T96" s="325">
        <v>27</v>
      </c>
      <c r="U96" s="326" t="s">
        <v>2351</v>
      </c>
      <c r="V96" s="326" t="s">
        <v>2349</v>
      </c>
      <c r="W96" s="327">
        <v>54</v>
      </c>
      <c r="X96" s="333" t="s">
        <v>2564</v>
      </c>
      <c r="Y96" s="329">
        <v>14263466000194</v>
      </c>
      <c r="Z96" s="330">
        <v>95315000</v>
      </c>
      <c r="AA96" s="331"/>
      <c r="AB96" s="218" t="s">
        <v>5339</v>
      </c>
      <c r="AC96" s="332" t="s">
        <v>6006</v>
      </c>
      <c r="AD96" s="332">
        <v>285</v>
      </c>
      <c r="AE96" s="332" t="s">
        <v>6007</v>
      </c>
      <c r="AF96" s="332" t="s">
        <v>6008</v>
      </c>
      <c r="AG96"/>
      <c r="AH96"/>
      <c r="AI96"/>
      <c r="AJ96"/>
      <c r="AK96" s="193" t="s">
        <v>2350</v>
      </c>
      <c r="AL96" s="192"/>
      <c r="AM96" s="192"/>
      <c r="AN96" s="192"/>
      <c r="AO96" s="192"/>
      <c r="AP96" s="140"/>
      <c r="AQ96" s="194"/>
      <c r="AR96" s="207"/>
      <c r="AS96" s="208"/>
    </row>
    <row r="97" spans="1:45">
      <c r="A97" s="312" t="s">
        <v>2077</v>
      </c>
      <c r="B97" s="313">
        <v>713</v>
      </c>
      <c r="C97" s="314">
        <v>0.21825858729776601</v>
      </c>
      <c r="D97" s="315">
        <v>9360</v>
      </c>
      <c r="E97" s="316">
        <v>0.86032534471801303</v>
      </c>
      <c r="F97" s="317">
        <v>1.83535882930386E-3</v>
      </c>
      <c r="G97" s="318">
        <v>4114.05</v>
      </c>
      <c r="H97" s="319">
        <v>3707.4248351937899</v>
      </c>
      <c r="I97" s="320">
        <v>7821.4777883506104</v>
      </c>
      <c r="J97" s="216" t="s">
        <v>3844</v>
      </c>
      <c r="K97" s="220">
        <v>55</v>
      </c>
      <c r="L97" s="234">
        <v>33360000</v>
      </c>
      <c r="M97" s="321" t="s">
        <v>2759</v>
      </c>
      <c r="N97" s="220" t="s">
        <v>4437</v>
      </c>
      <c r="O97" s="220" t="s">
        <v>4438</v>
      </c>
      <c r="P97" s="321" t="s">
        <v>2760</v>
      </c>
      <c r="Q97" s="322" t="s">
        <v>2761</v>
      </c>
      <c r="R97" s="323" t="s">
        <v>58</v>
      </c>
      <c r="S97" s="324" t="s">
        <v>1129</v>
      </c>
      <c r="T97" s="325">
        <v>58</v>
      </c>
      <c r="U97" s="326" t="s">
        <v>2351</v>
      </c>
      <c r="V97" s="326" t="s">
        <v>2349</v>
      </c>
      <c r="W97" s="327">
        <v>55</v>
      </c>
      <c r="X97" s="333" t="s">
        <v>2565</v>
      </c>
      <c r="Y97" s="329">
        <v>13546696000106</v>
      </c>
      <c r="Z97" s="330">
        <v>98770000</v>
      </c>
      <c r="AA97" s="331"/>
      <c r="AB97" s="218" t="s">
        <v>5340</v>
      </c>
      <c r="AC97" s="332" t="s">
        <v>6009</v>
      </c>
      <c r="AD97" s="332">
        <v>85</v>
      </c>
      <c r="AE97" s="332" t="s">
        <v>6010</v>
      </c>
      <c r="AF97" s="332" t="s">
        <v>6011</v>
      </c>
      <c r="AG97"/>
      <c r="AH97"/>
      <c r="AI97"/>
      <c r="AJ97"/>
      <c r="AK97" s="193" t="s">
        <v>2350</v>
      </c>
      <c r="AL97" s="192"/>
      <c r="AM97" s="192"/>
      <c r="AN97" s="192"/>
      <c r="AO97" s="192"/>
      <c r="AP97" s="140"/>
      <c r="AQ97" s="194"/>
      <c r="AR97" s="207"/>
      <c r="AS97" s="208"/>
    </row>
    <row r="98" spans="1:45">
      <c r="A98" s="312" t="s">
        <v>2078</v>
      </c>
      <c r="B98" s="313">
        <v>11020</v>
      </c>
      <c r="C98" s="314">
        <v>0.23456699828887401</v>
      </c>
      <c r="D98" s="315">
        <v>472037</v>
      </c>
      <c r="E98" s="316">
        <v>1.6648047891172799</v>
      </c>
      <c r="F98" s="317">
        <v>3.5515798616571502E-3</v>
      </c>
      <c r="G98" s="318">
        <v>4114.05</v>
      </c>
      <c r="H98" s="319">
        <v>7174.1913205474402</v>
      </c>
      <c r="I98" s="320">
        <v>11288.2442737043</v>
      </c>
      <c r="J98" s="215" t="s">
        <v>3845</v>
      </c>
      <c r="K98" s="220">
        <v>54</v>
      </c>
      <c r="L98" s="234">
        <v>32186000</v>
      </c>
      <c r="M98" s="321" t="s">
        <v>2762</v>
      </c>
      <c r="N98" s="220" t="s">
        <v>4439</v>
      </c>
      <c r="O98" s="220" t="s">
        <v>4440</v>
      </c>
      <c r="P98" s="321" t="s">
        <v>2763</v>
      </c>
      <c r="Q98" s="322" t="s">
        <v>2764</v>
      </c>
      <c r="R98" s="323" t="s">
        <v>58</v>
      </c>
      <c r="S98" s="324" t="s">
        <v>1130</v>
      </c>
      <c r="T98" s="325">
        <v>1253</v>
      </c>
      <c r="U98" s="326" t="s">
        <v>2765</v>
      </c>
      <c r="V98" s="326" t="s">
        <v>2349</v>
      </c>
      <c r="W98" s="327">
        <v>54</v>
      </c>
      <c r="X98" s="333" t="s">
        <v>2566</v>
      </c>
      <c r="Y98" s="329">
        <v>14327409000121</v>
      </c>
      <c r="Z98" s="330">
        <v>95020412</v>
      </c>
      <c r="AA98" s="331"/>
      <c r="AB98" s="218" t="s">
        <v>5341</v>
      </c>
      <c r="AC98" s="332" t="s">
        <v>6012</v>
      </c>
      <c r="AD98" s="332">
        <v>422</v>
      </c>
      <c r="AE98" s="332" t="s">
        <v>6013</v>
      </c>
      <c r="AF98" s="332" t="s">
        <v>6014</v>
      </c>
      <c r="AG98"/>
      <c r="AH98"/>
      <c r="AI98"/>
      <c r="AJ98"/>
      <c r="AK98" s="193" t="s">
        <v>2350</v>
      </c>
      <c r="AL98" s="192"/>
      <c r="AM98" s="192"/>
      <c r="AN98" s="192"/>
      <c r="AO98" s="192"/>
      <c r="AP98" s="140"/>
      <c r="AQ98" s="194"/>
      <c r="AR98" s="207"/>
      <c r="AS98" s="208"/>
    </row>
    <row r="99" spans="1:45">
      <c r="A99" s="312" t="s">
        <v>2079</v>
      </c>
      <c r="B99" s="313">
        <v>2</v>
      </c>
      <c r="C99" s="314">
        <v>0.181907997659842</v>
      </c>
      <c r="D99" s="315">
        <v>3089</v>
      </c>
      <c r="E99" s="316">
        <v>0.607189817194281</v>
      </c>
      <c r="F99" s="317">
        <v>1.2953369314211999E-3</v>
      </c>
      <c r="G99" s="318">
        <v>4114.05</v>
      </c>
      <c r="H99" s="319">
        <v>2616.5806014708301</v>
      </c>
      <c r="I99" s="320">
        <v>6730.6335546276496</v>
      </c>
      <c r="J99" s="219" t="s">
        <v>3846</v>
      </c>
      <c r="K99" s="220">
        <v>54</v>
      </c>
      <c r="L99" s="234">
        <v>36135151</v>
      </c>
      <c r="M99" s="321" t="s">
        <v>2115</v>
      </c>
      <c r="N99" s="220" t="s">
        <v>4441</v>
      </c>
      <c r="O99" s="220" t="s">
        <v>4442</v>
      </c>
      <c r="P99" s="321" t="s">
        <v>2116</v>
      </c>
      <c r="Q99" s="322" t="s">
        <v>2117</v>
      </c>
      <c r="R99" s="323" t="s">
        <v>58</v>
      </c>
      <c r="S99" s="324" t="s">
        <v>1131</v>
      </c>
      <c r="T99" s="325">
        <v>845</v>
      </c>
      <c r="U99" s="326" t="s">
        <v>2351</v>
      </c>
      <c r="V99" s="326" t="s">
        <v>2349</v>
      </c>
      <c r="W99" s="327">
        <v>54</v>
      </c>
      <c r="X99" s="333" t="s">
        <v>2567</v>
      </c>
      <c r="Y99" s="329">
        <v>13532683000170</v>
      </c>
      <c r="Z99" s="330">
        <v>99838000</v>
      </c>
      <c r="AA99" s="331"/>
      <c r="AB99" s="218" t="s">
        <v>5342</v>
      </c>
      <c r="AC99" s="332" t="s">
        <v>6015</v>
      </c>
      <c r="AD99" s="332">
        <v>845</v>
      </c>
      <c r="AE99" s="332" t="s">
        <v>6016</v>
      </c>
      <c r="AF99" s="332" t="s">
        <v>6017</v>
      </c>
      <c r="AG99"/>
      <c r="AH99"/>
      <c r="AI99"/>
      <c r="AJ99"/>
      <c r="AK99" s="193" t="s">
        <v>2350</v>
      </c>
      <c r="AL99" s="192"/>
      <c r="AM99" s="192"/>
      <c r="AN99" s="192"/>
      <c r="AO99" s="192"/>
      <c r="AP99" s="140"/>
      <c r="AQ99" s="194"/>
      <c r="AR99" s="207"/>
      <c r="AS99" s="208"/>
    </row>
    <row r="100" spans="1:45">
      <c r="A100" s="312" t="s">
        <v>2080</v>
      </c>
      <c r="B100" s="313">
        <v>94</v>
      </c>
      <c r="C100" s="314">
        <v>0.26060940905987401</v>
      </c>
      <c r="D100" s="315">
        <v>6062</v>
      </c>
      <c r="E100" s="316">
        <v>0.96245953917094496</v>
      </c>
      <c r="F100" s="317">
        <v>2.05324488451994E-3</v>
      </c>
      <c r="G100" s="318">
        <v>4114.05</v>
      </c>
      <c r="H100" s="319">
        <v>4147.5546667302797</v>
      </c>
      <c r="I100" s="320">
        <v>8261.6076198870996</v>
      </c>
      <c r="J100" s="222" t="s">
        <v>3847</v>
      </c>
      <c r="K100" s="220">
        <v>53</v>
      </c>
      <c r="L100" s="234">
        <v>32541190</v>
      </c>
      <c r="M100" s="321" t="s">
        <v>2118</v>
      </c>
      <c r="N100" s="220" t="s">
        <v>4443</v>
      </c>
      <c r="O100" s="220" t="s">
        <v>4444</v>
      </c>
      <c r="P100" s="321" t="s">
        <v>2119</v>
      </c>
      <c r="Q100" s="322" t="s">
        <v>2120</v>
      </c>
      <c r="R100" s="323" t="s">
        <v>58</v>
      </c>
      <c r="S100" s="324" t="s">
        <v>1132</v>
      </c>
      <c r="T100" s="325">
        <v>22</v>
      </c>
      <c r="U100" s="326" t="s">
        <v>2351</v>
      </c>
      <c r="V100" s="326" t="s">
        <v>2349</v>
      </c>
      <c r="W100" s="327">
        <v>53</v>
      </c>
      <c r="X100" s="333" t="s">
        <v>2568</v>
      </c>
      <c r="Y100" s="329">
        <v>17086255000111</v>
      </c>
      <c r="Z100" s="330">
        <v>96395000</v>
      </c>
      <c r="AA100" s="331"/>
      <c r="AB100" s="218" t="s">
        <v>5343</v>
      </c>
      <c r="AC100" s="332" t="s">
        <v>6018</v>
      </c>
      <c r="AD100" s="332">
        <v>63</v>
      </c>
      <c r="AE100" s="332" t="s">
        <v>6019</v>
      </c>
      <c r="AF100" s="332" t="s">
        <v>6020</v>
      </c>
      <c r="AG100"/>
      <c r="AH100"/>
      <c r="AI100"/>
      <c r="AJ100"/>
      <c r="AK100" s="193" t="s">
        <v>2350</v>
      </c>
      <c r="AL100" s="192"/>
      <c r="AM100" s="192"/>
      <c r="AN100" s="192"/>
      <c r="AO100" s="192"/>
      <c r="AP100" s="140"/>
      <c r="AQ100" s="194"/>
      <c r="AR100" s="207"/>
      <c r="AS100" s="208"/>
    </row>
    <row r="101" spans="1:45">
      <c r="A101" s="312" t="s">
        <v>2081</v>
      </c>
      <c r="B101" s="313">
        <v>2</v>
      </c>
      <c r="C101" s="314">
        <v>0.229289824448106</v>
      </c>
      <c r="D101" s="315">
        <v>4283</v>
      </c>
      <c r="E101" s="316">
        <v>0.80379813270824396</v>
      </c>
      <c r="F101" s="317">
        <v>1.71476756892193E-3</v>
      </c>
      <c r="G101" s="318">
        <v>4114.05</v>
      </c>
      <c r="H101" s="319">
        <v>3463.8304892223</v>
      </c>
      <c r="I101" s="320">
        <v>7577.8834423791204</v>
      </c>
      <c r="J101" s="214" t="s">
        <v>3848</v>
      </c>
      <c r="K101" s="220">
        <v>51</v>
      </c>
      <c r="L101" s="234">
        <v>37251200</v>
      </c>
      <c r="M101" s="321" t="s">
        <v>2121</v>
      </c>
      <c r="N101" s="220" t="s">
        <v>4445</v>
      </c>
      <c r="O101" s="220" t="s">
        <v>4446</v>
      </c>
      <c r="P101" s="321" t="s">
        <v>2122</v>
      </c>
      <c r="Q101" s="322" t="s">
        <v>2123</v>
      </c>
      <c r="R101" s="323" t="s">
        <v>58</v>
      </c>
      <c r="S101" s="324" t="s">
        <v>1133</v>
      </c>
      <c r="T101" s="325">
        <v>164</v>
      </c>
      <c r="U101" s="326" t="s">
        <v>2372</v>
      </c>
      <c r="V101" s="326" t="s">
        <v>2349</v>
      </c>
      <c r="W101" s="327">
        <v>51</v>
      </c>
      <c r="X101" s="333" t="s">
        <v>2569</v>
      </c>
      <c r="Y101" s="329">
        <v>14352149000144</v>
      </c>
      <c r="Z101" s="330">
        <v>96535000</v>
      </c>
      <c r="AA101" s="331"/>
      <c r="AB101" s="218" t="s">
        <v>5344</v>
      </c>
      <c r="AC101" s="332" t="s">
        <v>6021</v>
      </c>
      <c r="AD101" s="332">
        <v>164</v>
      </c>
      <c r="AE101" s="332" t="s">
        <v>6022</v>
      </c>
      <c r="AF101" s="332" t="s">
        <v>6023</v>
      </c>
      <c r="AG101"/>
      <c r="AH101"/>
      <c r="AI101"/>
      <c r="AJ101"/>
      <c r="AK101" s="193" t="s">
        <v>2350</v>
      </c>
      <c r="AL101" s="192"/>
      <c r="AM101" s="192"/>
      <c r="AN101" s="192"/>
      <c r="AO101" s="192"/>
      <c r="AP101" s="140"/>
      <c r="AQ101" s="194"/>
      <c r="AR101" s="207"/>
      <c r="AS101" s="208"/>
    </row>
    <row r="102" spans="1:45">
      <c r="A102" s="312" t="s">
        <v>2082</v>
      </c>
      <c r="B102" s="313">
        <v>394</v>
      </c>
      <c r="C102" s="314">
        <v>0.28657402086482697</v>
      </c>
      <c r="D102" s="315">
        <v>2561</v>
      </c>
      <c r="E102" s="316">
        <v>0.93003277572822196</v>
      </c>
      <c r="F102" s="317">
        <v>1.9840678610186101E-3</v>
      </c>
      <c r="G102" s="318">
        <v>4114.05</v>
      </c>
      <c r="H102" s="319">
        <v>4007.8170792575902</v>
      </c>
      <c r="I102" s="320">
        <v>8121.8700324144102</v>
      </c>
      <c r="J102" s="214" t="s">
        <v>3849</v>
      </c>
      <c r="K102" s="220">
        <v>55</v>
      </c>
      <c r="L102" s="234">
        <v>37561100</v>
      </c>
      <c r="M102" s="321" t="s">
        <v>2124</v>
      </c>
      <c r="N102" s="220" t="s">
        <v>4447</v>
      </c>
      <c r="O102" s="220" t="s">
        <v>4448</v>
      </c>
      <c r="P102" s="321" t="s">
        <v>2125</v>
      </c>
      <c r="Q102" s="322" t="s">
        <v>2126</v>
      </c>
      <c r="R102" s="323" t="s">
        <v>58</v>
      </c>
      <c r="S102" s="324" t="s">
        <v>1134</v>
      </c>
      <c r="T102" s="325">
        <v>609</v>
      </c>
      <c r="U102" s="326" t="s">
        <v>2358</v>
      </c>
      <c r="V102" s="326" t="s">
        <v>2349</v>
      </c>
      <c r="W102" s="327">
        <v>55</v>
      </c>
      <c r="X102" s="333" t="s">
        <v>2570</v>
      </c>
      <c r="Y102" s="329">
        <v>14342719000115</v>
      </c>
      <c r="Z102" s="330">
        <v>98340000</v>
      </c>
      <c r="AA102" s="331"/>
      <c r="AB102" s="218" t="s">
        <v>5345</v>
      </c>
      <c r="AC102" s="332" t="s">
        <v>6024</v>
      </c>
      <c r="AD102" s="332">
        <v>0</v>
      </c>
      <c r="AE102" s="332" t="s">
        <v>6025</v>
      </c>
      <c r="AF102" s="332" t="s">
        <v>6026</v>
      </c>
      <c r="AG102"/>
      <c r="AH102"/>
      <c r="AI102"/>
      <c r="AJ102"/>
      <c r="AK102" s="193" t="s">
        <v>2350</v>
      </c>
      <c r="AL102" s="192"/>
      <c r="AM102" s="192"/>
      <c r="AN102" s="192"/>
      <c r="AO102" s="192"/>
      <c r="AP102" s="140"/>
      <c r="AQ102" s="194"/>
      <c r="AR102" s="207"/>
      <c r="AS102" s="208"/>
    </row>
    <row r="103" spans="1:45">
      <c r="A103" s="312" t="s">
        <v>2083</v>
      </c>
      <c r="B103" s="313">
        <v>847</v>
      </c>
      <c r="C103" s="314">
        <v>0.31489153135120801</v>
      </c>
      <c r="D103" s="315">
        <v>11018</v>
      </c>
      <c r="E103" s="316">
        <v>1.27196861685692</v>
      </c>
      <c r="F103" s="317">
        <v>2.7135302311835901E-3</v>
      </c>
      <c r="G103" s="318">
        <v>4114.05</v>
      </c>
      <c r="H103" s="319">
        <v>5481.3310669908496</v>
      </c>
      <c r="I103" s="320">
        <v>9595.3840201476705</v>
      </c>
      <c r="J103" s="219" t="s">
        <v>3850</v>
      </c>
      <c r="K103" s="220">
        <v>51</v>
      </c>
      <c r="L103" s="234">
        <v>36751122</v>
      </c>
      <c r="M103" s="321" t="s">
        <v>2127</v>
      </c>
      <c r="N103" s="220" t="s">
        <v>4449</v>
      </c>
      <c r="O103" s="220" t="s">
        <v>4450</v>
      </c>
      <c r="P103" s="321" t="s">
        <v>2128</v>
      </c>
      <c r="Q103" s="322" t="s">
        <v>2129</v>
      </c>
      <c r="R103" s="323" t="s">
        <v>58</v>
      </c>
      <c r="S103" s="324" t="s">
        <v>1135</v>
      </c>
      <c r="T103" s="325">
        <v>396</v>
      </c>
      <c r="U103" s="326">
        <v>1</v>
      </c>
      <c r="V103" s="326" t="s">
        <v>2349</v>
      </c>
      <c r="W103" s="327">
        <v>51</v>
      </c>
      <c r="X103" s="333" t="s">
        <v>2571</v>
      </c>
      <c r="Y103" s="329">
        <v>14479788000175</v>
      </c>
      <c r="Z103" s="330">
        <v>96770000</v>
      </c>
      <c r="AA103" s="331"/>
      <c r="AB103" s="218" t="s">
        <v>5346</v>
      </c>
      <c r="AC103" s="332" t="s">
        <v>6027</v>
      </c>
      <c r="AD103" s="332">
        <v>396</v>
      </c>
      <c r="AE103" s="332" t="s">
        <v>6028</v>
      </c>
      <c r="AF103" s="332" t="s">
        <v>6029</v>
      </c>
      <c r="AG103"/>
      <c r="AH103"/>
      <c r="AI103"/>
      <c r="AJ103"/>
      <c r="AK103" s="193" t="s">
        <v>2350</v>
      </c>
      <c r="AL103" s="192"/>
      <c r="AM103" s="192"/>
      <c r="AN103" s="192"/>
      <c r="AO103" s="192"/>
      <c r="AP103" s="140"/>
      <c r="AQ103" s="194"/>
      <c r="AR103" s="207"/>
      <c r="AS103" s="208"/>
    </row>
    <row r="104" spans="1:45">
      <c r="A104" s="312" t="s">
        <v>2084</v>
      </c>
      <c r="B104" s="313">
        <v>171</v>
      </c>
      <c r="C104" s="314">
        <v>0.197272514248402</v>
      </c>
      <c r="D104" s="315">
        <v>14608</v>
      </c>
      <c r="E104" s="316">
        <v>0.83129504860649095</v>
      </c>
      <c r="F104" s="317">
        <v>1.77342759525071E-3</v>
      </c>
      <c r="G104" s="318">
        <v>4114.05</v>
      </c>
      <c r="H104" s="319">
        <v>3582.32374240643</v>
      </c>
      <c r="I104" s="320">
        <v>7696.37669556325</v>
      </c>
      <c r="J104" s="214" t="s">
        <v>3851</v>
      </c>
      <c r="K104" s="220">
        <v>55</v>
      </c>
      <c r="L104" s="234">
        <v>33594900</v>
      </c>
      <c r="M104" s="321" t="s">
        <v>2130</v>
      </c>
      <c r="N104" s="220" t="s">
        <v>4451</v>
      </c>
      <c r="O104" s="223" t="s">
        <v>4452</v>
      </c>
      <c r="P104" s="321" t="s">
        <v>2131</v>
      </c>
      <c r="Q104" s="322" t="s">
        <v>2132</v>
      </c>
      <c r="R104" s="323" t="s">
        <v>58</v>
      </c>
      <c r="S104" s="324" t="s">
        <v>1136</v>
      </c>
      <c r="T104" s="325">
        <v>250</v>
      </c>
      <c r="U104" s="326" t="s">
        <v>2133</v>
      </c>
      <c r="V104" s="326" t="s">
        <v>2349</v>
      </c>
      <c r="W104" s="327">
        <v>55</v>
      </c>
      <c r="X104" s="333" t="s">
        <v>2572</v>
      </c>
      <c r="Y104" s="329">
        <v>14427530000125</v>
      </c>
      <c r="Z104" s="330">
        <v>97900000</v>
      </c>
      <c r="AA104" s="331"/>
      <c r="AB104" s="218" t="s">
        <v>5347</v>
      </c>
      <c r="AC104" s="332" t="s">
        <v>6030</v>
      </c>
      <c r="AD104" s="332">
        <v>932</v>
      </c>
      <c r="AE104" s="332" t="s">
        <v>6031</v>
      </c>
      <c r="AF104" s="332" t="s">
        <v>6032</v>
      </c>
      <c r="AG104"/>
      <c r="AH104"/>
      <c r="AI104"/>
      <c r="AJ104"/>
      <c r="AK104" s="193" t="s">
        <v>2350</v>
      </c>
      <c r="AL104" s="192"/>
      <c r="AM104" s="192"/>
      <c r="AN104" s="192"/>
      <c r="AO104" s="192"/>
      <c r="AP104" s="140"/>
      <c r="AQ104" s="194"/>
      <c r="AR104" s="207"/>
      <c r="AS104" s="208"/>
    </row>
    <row r="105" spans="1:45">
      <c r="A105" s="312" t="s">
        <v>2085</v>
      </c>
      <c r="B105" s="313">
        <v>102</v>
      </c>
      <c r="C105" s="314">
        <v>0.17520835670941501</v>
      </c>
      <c r="D105" s="315">
        <v>10096</v>
      </c>
      <c r="E105" s="316">
        <v>0.69851738203812697</v>
      </c>
      <c r="F105" s="317">
        <v>1.4901688674138699E-3</v>
      </c>
      <c r="G105" s="318">
        <v>4114.05</v>
      </c>
      <c r="H105" s="319">
        <v>3010.1411121760202</v>
      </c>
      <c r="I105" s="320">
        <v>7124.1940653328502</v>
      </c>
      <c r="J105" s="219" t="s">
        <v>3852</v>
      </c>
      <c r="K105" s="220">
        <v>54</v>
      </c>
      <c r="L105" s="234">
        <v>33331166</v>
      </c>
      <c r="M105" s="321" t="s">
        <v>2134</v>
      </c>
      <c r="N105" s="224" t="s">
        <v>4453</v>
      </c>
      <c r="O105" s="220" t="s">
        <v>4454</v>
      </c>
      <c r="P105" s="321" t="s">
        <v>2135</v>
      </c>
      <c r="Q105" s="322" t="s">
        <v>2136</v>
      </c>
      <c r="R105" s="323" t="s">
        <v>58</v>
      </c>
      <c r="S105" s="324" t="s">
        <v>1137</v>
      </c>
      <c r="T105" s="325">
        <v>90</v>
      </c>
      <c r="U105" s="326" t="s">
        <v>2351</v>
      </c>
      <c r="V105" s="326" t="s">
        <v>2349</v>
      </c>
      <c r="W105" s="327">
        <v>54</v>
      </c>
      <c r="X105" s="333" t="s">
        <v>2573</v>
      </c>
      <c r="Y105" s="329">
        <v>14308499000103</v>
      </c>
      <c r="Z105" s="330">
        <v>99530000</v>
      </c>
      <c r="AA105" s="331"/>
      <c r="AB105" s="218" t="s">
        <v>5348</v>
      </c>
      <c r="AC105" s="332" t="s">
        <v>6033</v>
      </c>
      <c r="AD105" s="332">
        <v>90</v>
      </c>
      <c r="AE105" s="332" t="s">
        <v>6034</v>
      </c>
      <c r="AF105" s="332" t="s">
        <v>6035</v>
      </c>
      <c r="AG105"/>
      <c r="AH105"/>
      <c r="AI105"/>
      <c r="AJ105"/>
      <c r="AK105" s="193" t="s">
        <v>2350</v>
      </c>
      <c r="AL105" s="192"/>
      <c r="AM105" s="192"/>
      <c r="AN105" s="192"/>
      <c r="AO105" s="192"/>
      <c r="AP105" s="140"/>
      <c r="AQ105" s="194"/>
      <c r="AR105" s="207"/>
      <c r="AS105" s="208"/>
    </row>
    <row r="106" spans="1:45">
      <c r="A106" s="312" t="s">
        <v>2086</v>
      </c>
      <c r="B106" s="313">
        <v>5727</v>
      </c>
      <c r="C106" s="314">
        <v>0.27714365606482499</v>
      </c>
      <c r="D106" s="315">
        <v>37641</v>
      </c>
      <c r="E106" s="316">
        <v>1.34602806388853</v>
      </c>
      <c r="F106" s="317">
        <v>2.8715235541018798E-3</v>
      </c>
      <c r="G106" s="318">
        <v>4114.05</v>
      </c>
      <c r="H106" s="319">
        <v>5800.4775792857899</v>
      </c>
      <c r="I106" s="320">
        <v>9914.5305324426208</v>
      </c>
      <c r="J106" s="214" t="s">
        <v>3853</v>
      </c>
      <c r="K106" s="220">
        <v>51</v>
      </c>
      <c r="L106" s="234">
        <v>39588400</v>
      </c>
      <c r="M106" s="321" t="s">
        <v>2137</v>
      </c>
      <c r="N106" s="224" t="s">
        <v>4455</v>
      </c>
      <c r="O106" s="220" t="s">
        <v>4456</v>
      </c>
      <c r="P106" s="321" t="s">
        <v>2138</v>
      </c>
      <c r="Q106" s="322" t="s">
        <v>6069</v>
      </c>
      <c r="R106" s="323" t="s">
        <v>58</v>
      </c>
      <c r="S106" s="324"/>
      <c r="T106" s="325"/>
      <c r="U106" s="326"/>
      <c r="V106" s="326"/>
      <c r="W106" s="327"/>
      <c r="X106" s="333" t="s">
        <v>2479</v>
      </c>
      <c r="Y106" s="329" t="s">
        <v>7213</v>
      </c>
      <c r="Z106" s="330" t="s">
        <v>2138</v>
      </c>
      <c r="AA106" s="331"/>
      <c r="AB106" s="218" t="s">
        <v>5349</v>
      </c>
      <c r="AC106" s="332" t="s">
        <v>6036</v>
      </c>
      <c r="AD106" s="332">
        <v>1610</v>
      </c>
      <c r="AE106" s="332" t="s">
        <v>6037</v>
      </c>
      <c r="AF106" s="332" t="s">
        <v>6038</v>
      </c>
      <c r="AG106"/>
      <c r="AH106"/>
      <c r="AI106"/>
      <c r="AJ106"/>
      <c r="AK106" s="193" t="s">
        <v>2350</v>
      </c>
      <c r="AL106" s="192"/>
      <c r="AM106" s="192"/>
      <c r="AN106" s="192"/>
      <c r="AO106" s="192"/>
      <c r="AP106" s="140"/>
      <c r="AQ106" s="194"/>
      <c r="AR106" s="207"/>
      <c r="AS106" s="208"/>
    </row>
    <row r="107" spans="1:45">
      <c r="A107" s="312" t="s">
        <v>2087</v>
      </c>
      <c r="B107" s="313">
        <v>57</v>
      </c>
      <c r="C107" s="314">
        <v>0.251346465533414</v>
      </c>
      <c r="D107" s="315">
        <v>3237</v>
      </c>
      <c r="E107" s="316">
        <v>0.84487836157524698</v>
      </c>
      <c r="F107" s="317">
        <v>1.8024052994895299E-3</v>
      </c>
      <c r="G107" s="318">
        <v>4114.05</v>
      </c>
      <c r="H107" s="319">
        <v>3640.8587049688499</v>
      </c>
      <c r="I107" s="320">
        <v>7754.9116581256803</v>
      </c>
      <c r="J107" s="216" t="s">
        <v>3854</v>
      </c>
      <c r="K107" s="220">
        <v>54</v>
      </c>
      <c r="L107" s="234">
        <v>33981065</v>
      </c>
      <c r="M107" s="321" t="s">
        <v>2139</v>
      </c>
      <c r="N107" s="220" t="s">
        <v>4457</v>
      </c>
      <c r="O107" s="220" t="s">
        <v>4458</v>
      </c>
      <c r="P107" s="321" t="s">
        <v>2140</v>
      </c>
      <c r="Q107" s="322" t="s">
        <v>2141</v>
      </c>
      <c r="R107" s="323" t="s">
        <v>58</v>
      </c>
      <c r="S107" s="324" t="s">
        <v>1138</v>
      </c>
      <c r="T107" s="325">
        <v>36</v>
      </c>
      <c r="U107" s="326" t="s">
        <v>2351</v>
      </c>
      <c r="V107" s="326" t="s">
        <v>2349</v>
      </c>
      <c r="W107" s="327">
        <v>54</v>
      </c>
      <c r="X107" s="333" t="s">
        <v>2574</v>
      </c>
      <c r="Y107" s="329">
        <v>14374454000137</v>
      </c>
      <c r="Z107" s="330">
        <v>99960000</v>
      </c>
      <c r="AA107" s="331"/>
      <c r="AB107" s="218" t="s">
        <v>5350</v>
      </c>
      <c r="AC107" s="332" t="s">
        <v>6039</v>
      </c>
      <c r="AD107" s="332">
        <v>83</v>
      </c>
      <c r="AE107" s="332" t="s">
        <v>6040</v>
      </c>
      <c r="AF107" s="332" t="s">
        <v>6041</v>
      </c>
      <c r="AG107"/>
      <c r="AH107"/>
      <c r="AI107"/>
      <c r="AJ107"/>
      <c r="AK107" s="193" t="s">
        <v>2350</v>
      </c>
      <c r="AL107" s="192"/>
      <c r="AM107" s="192"/>
      <c r="AN107" s="192"/>
      <c r="AO107" s="192"/>
      <c r="AP107" s="140"/>
      <c r="AQ107" s="194"/>
      <c r="AR107" s="207"/>
      <c r="AS107" s="208"/>
    </row>
    <row r="108" spans="1:45">
      <c r="A108" s="312" t="s">
        <v>2088</v>
      </c>
      <c r="B108" s="313">
        <v>0</v>
      </c>
      <c r="C108" s="314">
        <v>0.20386973218135901</v>
      </c>
      <c r="D108" s="315">
        <v>4171</v>
      </c>
      <c r="E108" s="316">
        <v>0.71185047779697896</v>
      </c>
      <c r="F108" s="317">
        <v>1.5186127754926E-3</v>
      </c>
      <c r="G108" s="318">
        <v>4114.05</v>
      </c>
      <c r="H108" s="319">
        <v>3067.59780649506</v>
      </c>
      <c r="I108" s="320">
        <v>7181.6507596518804</v>
      </c>
      <c r="J108" s="219" t="s">
        <v>3855</v>
      </c>
      <c r="K108" s="220">
        <v>55</v>
      </c>
      <c r="L108" s="234">
        <v>37841300</v>
      </c>
      <c r="M108" s="321" t="s">
        <v>2142</v>
      </c>
      <c r="N108" s="220" t="s">
        <v>4459</v>
      </c>
      <c r="O108" s="220" t="s">
        <v>4460</v>
      </c>
      <c r="P108" s="321" t="s">
        <v>2143</v>
      </c>
      <c r="Q108" s="322" t="s">
        <v>2144</v>
      </c>
      <c r="R108" s="323" t="s">
        <v>58</v>
      </c>
      <c r="S108" s="324" t="s">
        <v>1139</v>
      </c>
      <c r="T108" s="325">
        <v>1544</v>
      </c>
      <c r="U108" s="326" t="s">
        <v>2145</v>
      </c>
      <c r="V108" s="326" t="s">
        <v>2349</v>
      </c>
      <c r="W108" s="327">
        <v>55</v>
      </c>
      <c r="X108" s="333" t="s">
        <v>2575</v>
      </c>
      <c r="Y108" s="329">
        <v>14824600000189</v>
      </c>
      <c r="Z108" s="330">
        <v>98760000</v>
      </c>
      <c r="AA108" s="331"/>
      <c r="AB108" s="218" t="s">
        <v>5351</v>
      </c>
      <c r="AC108" s="332" t="s">
        <v>6042</v>
      </c>
      <c r="AD108" s="332">
        <v>793</v>
      </c>
      <c r="AE108" s="332" t="s">
        <v>6043</v>
      </c>
      <c r="AF108" s="332" t="s">
        <v>6044</v>
      </c>
      <c r="AG108"/>
      <c r="AH108"/>
      <c r="AI108"/>
      <c r="AJ108"/>
      <c r="AK108" s="193" t="s">
        <v>2350</v>
      </c>
      <c r="AL108" s="192"/>
      <c r="AM108" s="192"/>
      <c r="AN108" s="192"/>
      <c r="AO108" s="192"/>
      <c r="AP108" s="140"/>
      <c r="AQ108" s="194"/>
      <c r="AR108" s="207"/>
      <c r="AS108" s="208"/>
    </row>
    <row r="109" spans="1:45">
      <c r="A109" s="312" t="s">
        <v>2089</v>
      </c>
      <c r="B109" s="313">
        <v>1077</v>
      </c>
      <c r="C109" s="314">
        <v>0.20304199591829999</v>
      </c>
      <c r="D109" s="315">
        <v>6008</v>
      </c>
      <c r="E109" s="316">
        <v>0.74885091110300595</v>
      </c>
      <c r="F109" s="317">
        <v>1.59754695123579E-3</v>
      </c>
      <c r="G109" s="318">
        <v>4114.05</v>
      </c>
      <c r="H109" s="319">
        <v>3227.0448414962898</v>
      </c>
      <c r="I109" s="320">
        <v>7341.0977946531102</v>
      </c>
      <c r="J109" s="222" t="s">
        <v>3856</v>
      </c>
      <c r="K109" s="220">
        <v>53</v>
      </c>
      <c r="L109" s="234">
        <v>33741177</v>
      </c>
      <c r="M109" s="321" t="s">
        <v>2146</v>
      </c>
      <c r="N109" s="227" t="s">
        <v>4461</v>
      </c>
      <c r="O109" s="220" t="s">
        <v>4462</v>
      </c>
      <c r="P109" s="321" t="s">
        <v>2147</v>
      </c>
      <c r="Q109" s="322" t="s">
        <v>6070</v>
      </c>
      <c r="R109" s="323" t="s">
        <v>58</v>
      </c>
      <c r="S109" s="324"/>
      <c r="T109" s="325"/>
      <c r="U109" s="326"/>
      <c r="V109" s="326"/>
      <c r="W109" s="327"/>
      <c r="X109" s="333" t="s">
        <v>2479</v>
      </c>
      <c r="Y109" s="329" t="s">
        <v>7214</v>
      </c>
      <c r="Z109" s="330" t="s">
        <v>2147</v>
      </c>
      <c r="AA109" s="331"/>
      <c r="AB109" s="218" t="s">
        <v>5352</v>
      </c>
      <c r="AC109" s="332" t="s">
        <v>6045</v>
      </c>
      <c r="AD109" s="332">
        <v>405</v>
      </c>
      <c r="AE109" s="332" t="s">
        <v>6046</v>
      </c>
      <c r="AF109" s="332" t="s">
        <v>6047</v>
      </c>
      <c r="AG109"/>
      <c r="AH109"/>
      <c r="AI109"/>
      <c r="AJ109"/>
      <c r="AK109" s="193" t="s">
        <v>2350</v>
      </c>
      <c r="AL109" s="192"/>
      <c r="AM109" s="192"/>
      <c r="AN109" s="192"/>
      <c r="AO109" s="192"/>
      <c r="AP109" s="140"/>
      <c r="AQ109" s="194"/>
      <c r="AR109" s="207"/>
      <c r="AS109" s="208"/>
    </row>
    <row r="110" spans="1:45">
      <c r="A110" s="312" t="s">
        <v>2090</v>
      </c>
      <c r="B110" s="313">
        <v>535</v>
      </c>
      <c r="C110" s="314">
        <v>0.29098556835682299</v>
      </c>
      <c r="D110" s="315">
        <v>5197</v>
      </c>
      <c r="E110" s="316">
        <v>1.05010894500569</v>
      </c>
      <c r="F110" s="317">
        <v>2.24023008944235E-3</v>
      </c>
      <c r="G110" s="318">
        <v>4114.05</v>
      </c>
      <c r="H110" s="319">
        <v>4525.2647806735504</v>
      </c>
      <c r="I110" s="320">
        <v>8639.3177338303794</v>
      </c>
      <c r="J110" s="222" t="s">
        <v>3857</v>
      </c>
      <c r="K110" s="220">
        <v>51</v>
      </c>
      <c r="L110" s="234">
        <v>36117093</v>
      </c>
      <c r="M110" s="321" t="s">
        <v>2148</v>
      </c>
      <c r="N110" s="220" t="s">
        <v>4463</v>
      </c>
      <c r="O110" s="220" t="s">
        <v>4464</v>
      </c>
      <c r="P110" s="321" t="s">
        <v>2149</v>
      </c>
      <c r="Q110" s="322" t="s">
        <v>6071</v>
      </c>
      <c r="R110" s="323" t="s">
        <v>58</v>
      </c>
      <c r="S110" s="324"/>
      <c r="T110" s="325"/>
      <c r="U110" s="326"/>
      <c r="V110" s="326"/>
      <c r="W110" s="327"/>
      <c r="X110" s="333" t="s">
        <v>2479</v>
      </c>
      <c r="Y110" s="329" t="s">
        <v>7215</v>
      </c>
      <c r="Z110" s="330" t="s">
        <v>2149</v>
      </c>
      <c r="AA110" s="331"/>
      <c r="AB110" s="218" t="s">
        <v>5353</v>
      </c>
      <c r="AC110" s="332" t="s">
        <v>6048</v>
      </c>
      <c r="AD110" s="332">
        <v>3201</v>
      </c>
      <c r="AE110" s="332" t="s">
        <v>6049</v>
      </c>
      <c r="AF110" s="332" t="s">
        <v>6050</v>
      </c>
      <c r="AG110"/>
      <c r="AH110"/>
      <c r="AI110"/>
      <c r="AJ110"/>
      <c r="AK110" s="193" t="s">
        <v>2350</v>
      </c>
      <c r="AL110" s="192"/>
      <c r="AM110" s="192"/>
      <c r="AN110" s="192"/>
      <c r="AO110" s="192"/>
      <c r="AP110" s="140"/>
      <c r="AQ110" s="194"/>
      <c r="AR110" s="207"/>
      <c r="AS110" s="208"/>
    </row>
    <row r="111" spans="1:45">
      <c r="A111" s="312" t="s">
        <v>2091</v>
      </c>
      <c r="B111" s="313">
        <v>721</v>
      </c>
      <c r="C111" s="314">
        <v>0.35765725476122501</v>
      </c>
      <c r="D111" s="315">
        <v>15730</v>
      </c>
      <c r="E111" s="316">
        <v>1.5239697520050599</v>
      </c>
      <c r="F111" s="317">
        <v>3.2511320945116098E-3</v>
      </c>
      <c r="G111" s="318">
        <v>4114.05</v>
      </c>
      <c r="H111" s="319">
        <v>6567.2868309134501</v>
      </c>
      <c r="I111" s="320">
        <v>10681.3397840703</v>
      </c>
      <c r="J111" s="222" t="s">
        <v>3858</v>
      </c>
      <c r="K111" s="220">
        <v>51</v>
      </c>
      <c r="L111" s="234">
        <v>366813389</v>
      </c>
      <c r="M111" s="321" t="s">
        <v>2150</v>
      </c>
      <c r="N111" s="220" t="s">
        <v>4465</v>
      </c>
      <c r="O111" s="220" t="s">
        <v>4466</v>
      </c>
      <c r="P111" s="321" t="s">
        <v>2151</v>
      </c>
      <c r="Q111" s="322" t="s">
        <v>6072</v>
      </c>
      <c r="R111" s="323" t="s">
        <v>58</v>
      </c>
      <c r="S111" s="324"/>
      <c r="T111" s="325"/>
      <c r="U111" s="326"/>
      <c r="V111" s="326"/>
      <c r="W111" s="327"/>
      <c r="X111" s="333" t="s">
        <v>2479</v>
      </c>
      <c r="Y111" s="329" t="s">
        <v>7216</v>
      </c>
      <c r="Z111" s="330" t="s">
        <v>2151</v>
      </c>
      <c r="AA111" s="331"/>
      <c r="AB111" s="218" t="s">
        <v>5354</v>
      </c>
      <c r="AC111" s="332" t="s">
        <v>6051</v>
      </c>
      <c r="AD111" s="332">
        <v>194</v>
      </c>
      <c r="AE111" s="332" t="s">
        <v>6052</v>
      </c>
      <c r="AF111" s="332" t="s">
        <v>6053</v>
      </c>
      <c r="AG111"/>
      <c r="AH111"/>
      <c r="AI111"/>
      <c r="AJ111"/>
      <c r="AK111" s="193" t="s">
        <v>2350</v>
      </c>
      <c r="AL111" s="192"/>
      <c r="AM111" s="192"/>
      <c r="AN111" s="192"/>
      <c r="AO111" s="192"/>
      <c r="AP111" s="140"/>
      <c r="AQ111" s="194"/>
      <c r="AR111" s="207"/>
      <c r="AS111" s="208"/>
    </row>
    <row r="112" spans="1:45">
      <c r="A112" s="312" t="s">
        <v>2092</v>
      </c>
      <c r="B112" s="313">
        <v>91</v>
      </c>
      <c r="C112" s="314">
        <v>0.16921352155750499</v>
      </c>
      <c r="D112" s="315">
        <v>4657</v>
      </c>
      <c r="E112" s="316">
        <v>0.60069082630749104</v>
      </c>
      <c r="F112" s="317">
        <v>1.28147243192823E-3</v>
      </c>
      <c r="G112" s="318">
        <v>4114.05</v>
      </c>
      <c r="H112" s="319">
        <v>2588.57431249502</v>
      </c>
      <c r="I112" s="320">
        <v>6702.6272656518404</v>
      </c>
      <c r="J112" s="219" t="s">
        <v>3859</v>
      </c>
      <c r="K112" s="220">
        <v>54</v>
      </c>
      <c r="L112" s="234">
        <v>33461166</v>
      </c>
      <c r="M112" s="321" t="s">
        <v>2152</v>
      </c>
      <c r="N112" s="220" t="s">
        <v>4467</v>
      </c>
      <c r="O112" s="220" t="s">
        <v>4468</v>
      </c>
      <c r="P112" s="321" t="s">
        <v>2153</v>
      </c>
      <c r="Q112" s="322" t="s">
        <v>2154</v>
      </c>
      <c r="R112" s="323" t="s">
        <v>58</v>
      </c>
      <c r="S112" s="324" t="s">
        <v>1140</v>
      </c>
      <c r="T112" s="325">
        <v>446</v>
      </c>
      <c r="U112" s="326" t="s">
        <v>2351</v>
      </c>
      <c r="V112" s="326" t="s">
        <v>2349</v>
      </c>
      <c r="W112" s="327">
        <v>54</v>
      </c>
      <c r="X112" s="333" t="s">
        <v>2576</v>
      </c>
      <c r="Y112" s="329">
        <v>13655821000108</v>
      </c>
      <c r="Z112" s="330">
        <v>99970000</v>
      </c>
      <c r="AA112" s="331"/>
      <c r="AB112" s="218" t="s">
        <v>5355</v>
      </c>
      <c r="AC112" s="332" t="s">
        <v>6054</v>
      </c>
      <c r="AD112" s="332">
        <v>446</v>
      </c>
      <c r="AE112" s="332" t="s">
        <v>6055</v>
      </c>
      <c r="AF112" s="332" t="s">
        <v>6056</v>
      </c>
      <c r="AG112"/>
      <c r="AH112"/>
      <c r="AI112"/>
      <c r="AJ112"/>
      <c r="AK112" s="193" t="s">
        <v>2350</v>
      </c>
      <c r="AL112" s="192"/>
      <c r="AM112" s="192"/>
      <c r="AN112" s="192"/>
      <c r="AO112" s="192"/>
      <c r="AP112" s="140"/>
      <c r="AQ112" s="194"/>
      <c r="AR112" s="207"/>
      <c r="AS112" s="208"/>
    </row>
    <row r="113" spans="1:45">
      <c r="A113" s="312" t="s">
        <v>2093</v>
      </c>
      <c r="B113" s="313">
        <v>246</v>
      </c>
      <c r="C113" s="314">
        <v>0.21624897212522801</v>
      </c>
      <c r="D113" s="315">
        <v>2954</v>
      </c>
      <c r="E113" s="316">
        <v>0.71699417187960401</v>
      </c>
      <c r="F113" s="317">
        <v>1.5295859781394199E-3</v>
      </c>
      <c r="G113" s="318">
        <v>4114.05</v>
      </c>
      <c r="H113" s="319">
        <v>3089.7636758416302</v>
      </c>
      <c r="I113" s="320">
        <v>7203.8166289984601</v>
      </c>
      <c r="J113" s="222" t="s">
        <v>3860</v>
      </c>
      <c r="K113" s="220">
        <v>51</v>
      </c>
      <c r="L113" s="234">
        <v>37604000</v>
      </c>
      <c r="M113" s="321" t="s">
        <v>2155</v>
      </c>
      <c r="N113" s="220" t="s">
        <v>4469</v>
      </c>
      <c r="O113" s="220" t="s">
        <v>4470</v>
      </c>
      <c r="P113" s="321" t="s">
        <v>2156</v>
      </c>
      <c r="Q113" s="322" t="s">
        <v>2157</v>
      </c>
      <c r="R113" s="323" t="s">
        <v>58</v>
      </c>
      <c r="S113" s="324" t="s">
        <v>1141</v>
      </c>
      <c r="T113" s="325">
        <v>401</v>
      </c>
      <c r="U113" s="326" t="s">
        <v>2351</v>
      </c>
      <c r="V113" s="326" t="s">
        <v>2349</v>
      </c>
      <c r="W113" s="327">
        <v>51</v>
      </c>
      <c r="X113" s="333" t="s">
        <v>2577</v>
      </c>
      <c r="Y113" s="329">
        <v>18195588000141</v>
      </c>
      <c r="Z113" s="330">
        <v>95895000</v>
      </c>
      <c r="AA113" s="331"/>
      <c r="AB113" s="218" t="s">
        <v>5356</v>
      </c>
      <c r="AC113" s="332" t="s">
        <v>6057</v>
      </c>
      <c r="AD113" s="332">
        <v>226</v>
      </c>
      <c r="AE113" s="332" t="s">
        <v>6058</v>
      </c>
      <c r="AF113" s="332" t="s">
        <v>6059</v>
      </c>
      <c r="AG113"/>
      <c r="AH113"/>
      <c r="AI113"/>
      <c r="AJ113"/>
      <c r="AK113" s="193" t="s">
        <v>2350</v>
      </c>
      <c r="AL113" s="192"/>
      <c r="AM113" s="192"/>
      <c r="AN113" s="192"/>
      <c r="AO113" s="192"/>
      <c r="AP113" s="140"/>
      <c r="AQ113" s="194"/>
      <c r="AR113" s="207"/>
      <c r="AS113" s="208"/>
    </row>
    <row r="114" spans="1:45">
      <c r="A114" s="312" t="s">
        <v>2094</v>
      </c>
      <c r="B114" s="313">
        <v>866</v>
      </c>
      <c r="C114" s="314">
        <v>0.21660991225548401</v>
      </c>
      <c r="D114" s="315">
        <v>3537</v>
      </c>
      <c r="E114" s="316">
        <v>0.73785935079063802</v>
      </c>
      <c r="F114" s="317">
        <v>1.5740983135884301E-3</v>
      </c>
      <c r="G114" s="318">
        <v>4114.05</v>
      </c>
      <c r="H114" s="319">
        <v>3179.6785934486302</v>
      </c>
      <c r="I114" s="320">
        <v>7293.7315466054497</v>
      </c>
      <c r="J114" s="222" t="s">
        <v>3861</v>
      </c>
      <c r="K114" s="220">
        <v>54</v>
      </c>
      <c r="L114" s="234">
        <v>33681328</v>
      </c>
      <c r="M114" s="321" t="s">
        <v>2158</v>
      </c>
      <c r="N114" s="227" t="s">
        <v>4471</v>
      </c>
      <c r="O114" s="220" t="s">
        <v>4472</v>
      </c>
      <c r="P114" s="321" t="s">
        <v>2159</v>
      </c>
      <c r="Q114" s="322" t="s">
        <v>2160</v>
      </c>
      <c r="R114" s="323" t="s">
        <v>58</v>
      </c>
      <c r="S114" s="324" t="s">
        <v>1142</v>
      </c>
      <c r="T114" s="325">
        <v>692</v>
      </c>
      <c r="U114" s="326" t="s">
        <v>2388</v>
      </c>
      <c r="V114" s="326" t="s">
        <v>2349</v>
      </c>
      <c r="W114" s="327">
        <v>54</v>
      </c>
      <c r="X114" s="333" t="s">
        <v>2578</v>
      </c>
      <c r="Y114" s="329">
        <v>14372366000104</v>
      </c>
      <c r="Z114" s="330">
        <v>99460000</v>
      </c>
      <c r="AA114" s="331"/>
      <c r="AB114" s="218" t="s">
        <v>5357</v>
      </c>
      <c r="AC114" s="332" t="s">
        <v>6060</v>
      </c>
      <c r="AD114" s="332">
        <v>692</v>
      </c>
      <c r="AE114" s="332" t="s">
        <v>6061</v>
      </c>
      <c r="AF114" s="332" t="s">
        <v>6062</v>
      </c>
      <c r="AG114"/>
      <c r="AH114"/>
      <c r="AI114"/>
      <c r="AJ114"/>
      <c r="AK114" s="193" t="s">
        <v>2350</v>
      </c>
      <c r="AL114" s="192"/>
      <c r="AM114" s="192"/>
      <c r="AN114" s="192"/>
      <c r="AO114" s="192"/>
      <c r="AP114" s="140"/>
      <c r="AQ114" s="194"/>
      <c r="AR114" s="207"/>
      <c r="AS114" s="208"/>
    </row>
    <row r="115" spans="1:45">
      <c r="A115" s="312" t="s">
        <v>2095</v>
      </c>
      <c r="B115" s="313">
        <v>639</v>
      </c>
      <c r="C115" s="314">
        <v>0.275599695937982</v>
      </c>
      <c r="D115" s="315">
        <v>7206</v>
      </c>
      <c r="E115" s="316">
        <v>1.0445587532791001</v>
      </c>
      <c r="F115" s="317">
        <v>2.2283896927223598E-3</v>
      </c>
      <c r="G115" s="318">
        <v>4114.05</v>
      </c>
      <c r="H115" s="319">
        <v>4501.3471792991604</v>
      </c>
      <c r="I115" s="320">
        <v>8615.4001324559795</v>
      </c>
      <c r="J115" s="222" t="s">
        <v>3862</v>
      </c>
      <c r="K115" s="220">
        <v>55</v>
      </c>
      <c r="L115" s="234">
        <v>36941333</v>
      </c>
      <c r="M115" s="321" t="s">
        <v>2161</v>
      </c>
      <c r="N115" s="227" t="s">
        <v>4473</v>
      </c>
      <c r="O115" s="220" t="s">
        <v>4474</v>
      </c>
      <c r="P115" s="321" t="s">
        <v>2162</v>
      </c>
      <c r="Q115" s="322" t="s">
        <v>2163</v>
      </c>
      <c r="R115" s="323" t="s">
        <v>58</v>
      </c>
      <c r="S115" s="324" t="s">
        <v>1143</v>
      </c>
      <c r="T115" s="325">
        <v>309</v>
      </c>
      <c r="U115" s="326" t="s">
        <v>2351</v>
      </c>
      <c r="V115" s="326" t="s">
        <v>2349</v>
      </c>
      <c r="W115" s="327">
        <v>55</v>
      </c>
      <c r="X115" s="333" t="s">
        <v>2579</v>
      </c>
      <c r="Y115" s="329">
        <v>13508027000131</v>
      </c>
      <c r="Z115" s="330">
        <v>98290000</v>
      </c>
      <c r="AA115" s="331"/>
      <c r="AB115" s="218" t="s">
        <v>5358</v>
      </c>
      <c r="AC115" s="332" t="s">
        <v>6063</v>
      </c>
      <c r="AD115" s="332">
        <v>503</v>
      </c>
      <c r="AE115" s="332" t="s">
        <v>6064</v>
      </c>
      <c r="AF115" s="332" t="s">
        <v>6065</v>
      </c>
      <c r="AG115"/>
      <c r="AH115"/>
      <c r="AI115"/>
      <c r="AJ115"/>
      <c r="AK115" s="193" t="s">
        <v>2350</v>
      </c>
      <c r="AL115" s="192"/>
      <c r="AM115" s="192"/>
      <c r="AN115" s="192"/>
      <c r="AO115" s="192"/>
      <c r="AP115" s="140"/>
      <c r="AQ115" s="194"/>
      <c r="AR115" s="207"/>
      <c r="AS115" s="208"/>
    </row>
    <row r="116" spans="1:45">
      <c r="A116" s="312" t="s">
        <v>2096</v>
      </c>
      <c r="B116" s="313">
        <v>527</v>
      </c>
      <c r="C116" s="314">
        <v>0.22489791380597299</v>
      </c>
      <c r="D116" s="315">
        <v>10745</v>
      </c>
      <c r="E116" s="316">
        <v>0.90503711525237496</v>
      </c>
      <c r="F116" s="317">
        <v>1.9307438407159599E-3</v>
      </c>
      <c r="G116" s="318">
        <v>4114.05</v>
      </c>
      <c r="H116" s="319">
        <v>3900.1025582462398</v>
      </c>
      <c r="I116" s="320">
        <v>8014.1555114030598</v>
      </c>
      <c r="J116" s="219" t="s">
        <v>3863</v>
      </c>
      <c r="K116" s="220">
        <v>54</v>
      </c>
      <c r="L116" s="234">
        <v>34996300</v>
      </c>
      <c r="M116" s="321" t="s">
        <v>2164</v>
      </c>
      <c r="N116" s="227" t="s">
        <v>4475</v>
      </c>
      <c r="O116" s="220" t="s">
        <v>4476</v>
      </c>
      <c r="P116" s="321" t="s">
        <v>2165</v>
      </c>
      <c r="Q116" s="322" t="s">
        <v>2166</v>
      </c>
      <c r="R116" s="323" t="s">
        <v>58</v>
      </c>
      <c r="S116" s="324" t="s">
        <v>1144</v>
      </c>
      <c r="T116" s="325">
        <v>483</v>
      </c>
      <c r="U116" s="326" t="s">
        <v>2371</v>
      </c>
      <c r="V116" s="326" t="s">
        <v>2349</v>
      </c>
      <c r="W116" s="327">
        <v>54</v>
      </c>
      <c r="X116" s="333" t="s">
        <v>2580</v>
      </c>
      <c r="Y116" s="329">
        <v>18206697000117</v>
      </c>
      <c r="Z116" s="330">
        <v>99680000</v>
      </c>
      <c r="AA116" s="331"/>
      <c r="AB116" s="218" t="s">
        <v>5359</v>
      </c>
      <c r="AC116" s="332" t="s">
        <v>6066</v>
      </c>
      <c r="AD116" s="332">
        <v>1101</v>
      </c>
      <c r="AE116" s="332" t="s">
        <v>6067</v>
      </c>
      <c r="AF116" s="332" t="s">
        <v>6068</v>
      </c>
      <c r="AG116"/>
      <c r="AH116"/>
      <c r="AI116"/>
      <c r="AJ116"/>
      <c r="AK116" s="193" t="s">
        <v>2350</v>
      </c>
      <c r="AL116" s="192"/>
      <c r="AM116" s="192"/>
      <c r="AN116" s="192"/>
      <c r="AO116" s="192"/>
      <c r="AP116" s="140"/>
      <c r="AQ116" s="194"/>
      <c r="AR116" s="207"/>
      <c r="AS116" s="208"/>
    </row>
    <row r="117" spans="1:45">
      <c r="A117" s="312" t="s">
        <v>2097</v>
      </c>
      <c r="B117" s="313">
        <v>26</v>
      </c>
      <c r="C117" s="314">
        <v>0.185457081100841</v>
      </c>
      <c r="D117" s="315">
        <v>1492</v>
      </c>
      <c r="E117" s="316">
        <v>0.55502014126945898</v>
      </c>
      <c r="F117" s="317">
        <v>1.1840417383661499E-3</v>
      </c>
      <c r="G117" s="318">
        <v>4114.05</v>
      </c>
      <c r="H117" s="319">
        <v>2391.7643114996299</v>
      </c>
      <c r="I117" s="320">
        <v>6505.8172646564499</v>
      </c>
      <c r="J117" s="222" t="s">
        <v>3864</v>
      </c>
      <c r="K117" s="220">
        <v>51</v>
      </c>
      <c r="L117" s="234">
        <v>36121220</v>
      </c>
      <c r="M117" s="321" t="s">
        <v>2167</v>
      </c>
      <c r="N117" s="220" t="s">
        <v>4477</v>
      </c>
      <c r="O117" s="220" t="s">
        <v>4478</v>
      </c>
      <c r="P117" s="321" t="s">
        <v>2168</v>
      </c>
      <c r="Q117" s="322" t="s">
        <v>2169</v>
      </c>
      <c r="R117" s="323" t="s">
        <v>58</v>
      </c>
      <c r="S117" s="324" t="s">
        <v>1145</v>
      </c>
      <c r="T117" s="325">
        <v>1660</v>
      </c>
      <c r="U117" s="326" t="s">
        <v>2351</v>
      </c>
      <c r="V117" s="326" t="s">
        <v>2349</v>
      </c>
      <c r="W117" s="327">
        <v>51</v>
      </c>
      <c r="X117" s="333" t="s">
        <v>2581</v>
      </c>
      <c r="Y117" s="329">
        <v>13783750000129</v>
      </c>
      <c r="Z117" s="330">
        <v>95955000</v>
      </c>
      <c r="AA117" s="331"/>
      <c r="AB117" s="218" t="s">
        <v>5360</v>
      </c>
      <c r="AC117" s="332" t="s">
        <v>7148</v>
      </c>
      <c r="AD117" s="332">
        <v>1660</v>
      </c>
      <c r="AE117" s="332" t="s">
        <v>7149</v>
      </c>
      <c r="AF117" s="332" t="s">
        <v>7150</v>
      </c>
      <c r="AG117"/>
      <c r="AH117"/>
      <c r="AI117"/>
      <c r="AJ117" s="192"/>
      <c r="AK117" s="193" t="s">
        <v>2350</v>
      </c>
      <c r="AL117" s="192"/>
      <c r="AM117" s="192"/>
      <c r="AN117" s="192"/>
      <c r="AO117" s="192"/>
      <c r="AP117" s="140"/>
      <c r="AQ117" s="194"/>
      <c r="AR117" s="207"/>
      <c r="AS117" s="208"/>
    </row>
    <row r="118" spans="1:45">
      <c r="A118" s="312" t="s">
        <v>2098</v>
      </c>
      <c r="B118" s="313">
        <v>795</v>
      </c>
      <c r="C118" s="314">
        <v>0.18678389720559699</v>
      </c>
      <c r="D118" s="315">
        <v>2355</v>
      </c>
      <c r="E118" s="316">
        <v>0.59860187016809596</v>
      </c>
      <c r="F118" s="317">
        <v>1.2770159967923701E-3</v>
      </c>
      <c r="G118" s="318">
        <v>4114.05</v>
      </c>
      <c r="H118" s="319">
        <v>2579.5723135205899</v>
      </c>
      <c r="I118" s="320">
        <v>6693.6252666774199</v>
      </c>
      <c r="J118" s="222" t="s">
        <v>3865</v>
      </c>
      <c r="K118" s="220">
        <v>54</v>
      </c>
      <c r="L118" s="234">
        <v>37331180</v>
      </c>
      <c r="M118" s="321" t="s">
        <v>2170</v>
      </c>
      <c r="N118" s="227" t="s">
        <v>4479</v>
      </c>
      <c r="O118" s="220" t="s">
        <v>4480</v>
      </c>
      <c r="P118" s="321" t="s">
        <v>2171</v>
      </c>
      <c r="Q118" s="322" t="s">
        <v>2172</v>
      </c>
      <c r="R118" s="323" t="s">
        <v>58</v>
      </c>
      <c r="S118" s="324" t="s">
        <v>1146</v>
      </c>
      <c r="T118" s="325">
        <v>315</v>
      </c>
      <c r="U118" s="326" t="s">
        <v>2351</v>
      </c>
      <c r="V118" s="326" t="s">
        <v>2349</v>
      </c>
      <c r="W118" s="327">
        <v>54</v>
      </c>
      <c r="X118" s="333" t="s">
        <v>2582</v>
      </c>
      <c r="Y118" s="329">
        <v>13664470000100</v>
      </c>
      <c r="Z118" s="330">
        <v>99528000</v>
      </c>
      <c r="AA118" s="331"/>
      <c r="AB118" s="218" t="s">
        <v>5361</v>
      </c>
      <c r="AC118" s="332" t="s">
        <v>6073</v>
      </c>
      <c r="AD118" s="332">
        <v>315</v>
      </c>
      <c r="AE118" s="332" t="s">
        <v>6074</v>
      </c>
      <c r="AF118" s="332" t="s">
        <v>6075</v>
      </c>
      <c r="AG118"/>
      <c r="AH118"/>
      <c r="AI118"/>
      <c r="AJ118"/>
      <c r="AK118" s="193" t="s">
        <v>2350</v>
      </c>
      <c r="AL118" s="192"/>
      <c r="AM118" s="192"/>
      <c r="AN118" s="192"/>
      <c r="AO118" s="192"/>
      <c r="AP118" s="140"/>
      <c r="AQ118" s="194"/>
      <c r="AR118" s="207"/>
      <c r="AS118" s="208"/>
    </row>
    <row r="119" spans="1:45">
      <c r="A119" s="312" t="s">
        <v>2099</v>
      </c>
      <c r="B119" s="313">
        <v>93</v>
      </c>
      <c r="C119" s="314">
        <v>0.16790292174399801</v>
      </c>
      <c r="D119" s="315">
        <v>2880</v>
      </c>
      <c r="E119" s="316">
        <v>0.55458373293952001</v>
      </c>
      <c r="F119" s="317">
        <v>1.18311073489583E-3</v>
      </c>
      <c r="G119" s="318">
        <v>4114.05</v>
      </c>
      <c r="H119" s="319">
        <v>2389.88368448958</v>
      </c>
      <c r="I119" s="320">
        <v>6503.9366376464104</v>
      </c>
      <c r="J119" s="222" t="s">
        <v>3866</v>
      </c>
      <c r="K119" s="220">
        <v>55</v>
      </c>
      <c r="L119" s="234">
        <v>33339115</v>
      </c>
      <c r="M119" s="321" t="s">
        <v>2173</v>
      </c>
      <c r="N119" s="220" t="s">
        <v>4481</v>
      </c>
      <c r="O119" s="220" t="s">
        <v>4482</v>
      </c>
      <c r="P119" s="321" t="s">
        <v>2174</v>
      </c>
      <c r="Q119" s="322" t="s">
        <v>2175</v>
      </c>
      <c r="R119" s="323" t="s">
        <v>58</v>
      </c>
      <c r="S119" s="324" t="s">
        <v>1147</v>
      </c>
      <c r="T119" s="325">
        <v>346</v>
      </c>
      <c r="U119" s="326" t="s">
        <v>2351</v>
      </c>
      <c r="V119" s="326" t="s">
        <v>2349</v>
      </c>
      <c r="W119" s="327">
        <v>55</v>
      </c>
      <c r="X119" s="333" t="s">
        <v>2583</v>
      </c>
      <c r="Y119" s="329">
        <v>14376328000111</v>
      </c>
      <c r="Z119" s="330">
        <v>98735000</v>
      </c>
      <c r="AA119" s="331"/>
      <c r="AB119" s="218" t="s">
        <v>5362</v>
      </c>
      <c r="AC119" s="332" t="s">
        <v>6076</v>
      </c>
      <c r="AD119" s="332">
        <v>346</v>
      </c>
      <c r="AE119" s="332" t="s">
        <v>6077</v>
      </c>
      <c r="AF119" s="332" t="s">
        <v>6078</v>
      </c>
      <c r="AG119"/>
      <c r="AH119"/>
      <c r="AI119"/>
      <c r="AJ119"/>
      <c r="AK119" s="193" t="s">
        <v>2350</v>
      </c>
      <c r="AL119" s="192"/>
      <c r="AM119" s="192"/>
      <c r="AN119" s="192"/>
      <c r="AO119" s="192"/>
      <c r="AP119" s="140"/>
      <c r="AQ119" s="194"/>
      <c r="AR119" s="207"/>
      <c r="AS119" s="208"/>
    </row>
    <row r="120" spans="1:45">
      <c r="A120" s="312" t="s">
        <v>2100</v>
      </c>
      <c r="B120" s="313">
        <v>261</v>
      </c>
      <c r="C120" s="314">
        <v>0.312120741145894</v>
      </c>
      <c r="D120" s="315">
        <v>7398</v>
      </c>
      <c r="E120" s="316">
        <v>1.18765357000742</v>
      </c>
      <c r="F120" s="317">
        <v>2.5336583180422499E-3</v>
      </c>
      <c r="G120" s="318">
        <v>4114.05</v>
      </c>
      <c r="H120" s="319">
        <v>5117.9898024453396</v>
      </c>
      <c r="I120" s="320">
        <v>9232.0427556021605</v>
      </c>
      <c r="J120" s="222" t="s">
        <v>3867</v>
      </c>
      <c r="K120" s="220">
        <v>55</v>
      </c>
      <c r="L120" s="234">
        <v>33639600</v>
      </c>
      <c r="M120" s="321" t="s">
        <v>2176</v>
      </c>
      <c r="N120" s="228" t="s">
        <v>4483</v>
      </c>
      <c r="O120" s="220" t="s">
        <v>4484</v>
      </c>
      <c r="P120" s="321" t="s">
        <v>2177</v>
      </c>
      <c r="Q120" s="322"/>
      <c r="R120" s="323" t="s">
        <v>58</v>
      </c>
      <c r="S120" s="324"/>
      <c r="T120" s="325"/>
      <c r="U120" s="326"/>
      <c r="V120" s="326"/>
      <c r="W120" s="327"/>
      <c r="X120" s="333" t="s">
        <v>2479</v>
      </c>
      <c r="Y120" s="329" t="s">
        <v>7217</v>
      </c>
      <c r="Z120" s="330" t="s">
        <v>2177</v>
      </c>
      <c r="AA120" s="331"/>
      <c r="AB120" s="218" t="s">
        <v>5363</v>
      </c>
      <c r="AC120" s="332" t="s">
        <v>6079</v>
      </c>
      <c r="AD120" s="332">
        <v>100</v>
      </c>
      <c r="AE120" s="332" t="s">
        <v>6080</v>
      </c>
      <c r="AF120" s="332" t="s">
        <v>6081</v>
      </c>
      <c r="AG120"/>
      <c r="AH120"/>
      <c r="AI120"/>
      <c r="AJ120"/>
      <c r="AK120" s="193" t="s">
        <v>2350</v>
      </c>
      <c r="AL120" s="192"/>
      <c r="AM120" s="192"/>
      <c r="AN120" s="192"/>
      <c r="AO120" s="192"/>
      <c r="AP120" s="140"/>
      <c r="AQ120" s="194"/>
      <c r="AR120" s="207"/>
      <c r="AS120" s="208"/>
    </row>
    <row r="121" spans="1:45" s="198" customFormat="1">
      <c r="A121" s="212" t="s">
        <v>2101</v>
      </c>
      <c r="B121" s="313">
        <v>0</v>
      </c>
      <c r="C121" s="314"/>
      <c r="D121" s="315"/>
      <c r="E121" s="316">
        <v>0</v>
      </c>
      <c r="F121" s="317">
        <v>0</v>
      </c>
      <c r="G121" s="347"/>
      <c r="H121" s="319">
        <v>0</v>
      </c>
      <c r="I121" s="320">
        <v>0</v>
      </c>
      <c r="J121" s="273" t="s">
        <v>3868</v>
      </c>
      <c r="K121" s="270">
        <v>54</v>
      </c>
      <c r="L121" s="271">
        <v>34351115</v>
      </c>
      <c r="M121" s="339" t="s">
        <v>2178</v>
      </c>
      <c r="N121" s="270" t="s">
        <v>4485</v>
      </c>
      <c r="O121" s="270" t="s">
        <v>4486</v>
      </c>
      <c r="P121" s="339" t="s">
        <v>2179</v>
      </c>
      <c r="Q121" s="340"/>
      <c r="R121" s="341" t="s">
        <v>58</v>
      </c>
      <c r="S121" s="348"/>
      <c r="T121" s="343"/>
      <c r="U121" s="212"/>
      <c r="V121" s="212"/>
      <c r="W121" s="327"/>
      <c r="X121" s="333" t="s">
        <v>2479</v>
      </c>
      <c r="Y121" s="329"/>
      <c r="Z121" s="330"/>
      <c r="AA121" s="344"/>
      <c r="AB121" s="270" t="s">
        <v>5364</v>
      </c>
      <c r="AC121" s="345" t="s">
        <v>7151</v>
      </c>
      <c r="AD121" s="345">
        <v>50</v>
      </c>
      <c r="AE121" s="345" t="s">
        <v>7152</v>
      </c>
      <c r="AF121" s="345" t="s">
        <v>7153</v>
      </c>
      <c r="AG121" s="272"/>
      <c r="AH121" s="272"/>
      <c r="AI121" s="272"/>
      <c r="AJ121" s="272"/>
      <c r="AK121" s="196" t="s">
        <v>2350</v>
      </c>
      <c r="AL121" s="195"/>
      <c r="AM121" s="195"/>
      <c r="AN121" s="195"/>
      <c r="AO121" s="195"/>
      <c r="AP121" s="188"/>
      <c r="AQ121" s="197"/>
      <c r="AR121" s="211"/>
      <c r="AS121" s="212"/>
    </row>
    <row r="122" spans="1:45">
      <c r="A122" s="312" t="s">
        <v>2102</v>
      </c>
      <c r="B122" s="313">
        <v>171</v>
      </c>
      <c r="C122" s="314">
        <v>0.16680766139288999</v>
      </c>
      <c r="D122" s="315">
        <v>3960</v>
      </c>
      <c r="E122" s="316">
        <v>0.57792338970179202</v>
      </c>
      <c r="F122" s="317">
        <v>1.2329019509451501E-3</v>
      </c>
      <c r="G122" s="318">
        <v>4114.05</v>
      </c>
      <c r="H122" s="319">
        <v>2490.4619409092002</v>
      </c>
      <c r="I122" s="320">
        <v>6604.5148940660301</v>
      </c>
      <c r="J122" s="221" t="s">
        <v>3869</v>
      </c>
      <c r="K122" s="220">
        <v>54</v>
      </c>
      <c r="L122" s="234">
        <v>34462800</v>
      </c>
      <c r="M122" s="321" t="s">
        <v>2180</v>
      </c>
      <c r="N122" s="220" t="s">
        <v>4487</v>
      </c>
      <c r="O122" s="220" t="s">
        <v>4488</v>
      </c>
      <c r="P122" s="321" t="s">
        <v>2181</v>
      </c>
      <c r="Q122" s="322" t="s">
        <v>2182</v>
      </c>
      <c r="R122" s="323" t="s">
        <v>58</v>
      </c>
      <c r="S122" s="324" t="s">
        <v>1148</v>
      </c>
      <c r="T122" s="325">
        <v>101</v>
      </c>
      <c r="U122" s="326" t="s">
        <v>2356</v>
      </c>
      <c r="V122" s="326" t="s">
        <v>2349</v>
      </c>
      <c r="W122" s="327">
        <v>54</v>
      </c>
      <c r="X122" s="333" t="s">
        <v>2584</v>
      </c>
      <c r="Y122" s="329">
        <v>13526690000169</v>
      </c>
      <c r="Z122" s="330">
        <v>95335000</v>
      </c>
      <c r="AA122" s="331"/>
      <c r="AB122" s="218" t="s">
        <v>5365</v>
      </c>
      <c r="AC122" s="332" t="s">
        <v>6082</v>
      </c>
      <c r="AD122" s="332">
        <v>90</v>
      </c>
      <c r="AE122" s="332" t="s">
        <v>6083</v>
      </c>
      <c r="AF122" s="332" t="s">
        <v>6084</v>
      </c>
      <c r="AG122"/>
      <c r="AH122"/>
      <c r="AI122"/>
      <c r="AJ122"/>
      <c r="AK122" s="193" t="s">
        <v>2350</v>
      </c>
      <c r="AL122" s="192"/>
      <c r="AM122" s="192"/>
      <c r="AN122" s="192"/>
      <c r="AO122" s="192"/>
      <c r="AP122" s="140"/>
      <c r="AQ122" s="194"/>
      <c r="AR122" s="207"/>
      <c r="AS122" s="208"/>
    </row>
    <row r="123" spans="1:45">
      <c r="A123" s="312" t="s">
        <v>2103</v>
      </c>
      <c r="B123" s="313">
        <v>615</v>
      </c>
      <c r="C123" s="314">
        <v>0.21025713497669801</v>
      </c>
      <c r="D123" s="315">
        <v>2938</v>
      </c>
      <c r="E123" s="316">
        <v>0.69655996722466895</v>
      </c>
      <c r="F123" s="317">
        <v>1.48599305348192E-3</v>
      </c>
      <c r="G123" s="318">
        <v>4114.05</v>
      </c>
      <c r="H123" s="319">
        <v>3001.7059680334701</v>
      </c>
      <c r="I123" s="320">
        <v>7115.7589211902896</v>
      </c>
      <c r="J123" s="222" t="s">
        <v>3870</v>
      </c>
      <c r="K123" s="220">
        <v>54</v>
      </c>
      <c r="L123" s="234">
        <v>33792500</v>
      </c>
      <c r="M123" s="321" t="s">
        <v>2183</v>
      </c>
      <c r="N123" s="220" t="s">
        <v>4489</v>
      </c>
      <c r="O123" s="220" t="s">
        <v>4490</v>
      </c>
      <c r="P123" s="321" t="s">
        <v>2184</v>
      </c>
      <c r="Q123" s="322" t="s">
        <v>2185</v>
      </c>
      <c r="R123" s="323" t="s">
        <v>58</v>
      </c>
      <c r="S123" s="324" t="s">
        <v>1149</v>
      </c>
      <c r="T123" s="325">
        <v>68</v>
      </c>
      <c r="U123" s="326" t="s">
        <v>2358</v>
      </c>
      <c r="V123" s="326" t="s">
        <v>2349</v>
      </c>
      <c r="W123" s="327">
        <v>54</v>
      </c>
      <c r="X123" s="333" t="s">
        <v>2585</v>
      </c>
      <c r="Y123" s="329">
        <v>14352501000141</v>
      </c>
      <c r="Z123" s="330">
        <v>99145000</v>
      </c>
      <c r="AA123" s="331"/>
      <c r="AB123" s="218" t="s">
        <v>5366</v>
      </c>
      <c r="AC123" s="332" t="s">
        <v>6085</v>
      </c>
      <c r="AD123" s="332">
        <v>68</v>
      </c>
      <c r="AE123" s="332" t="s">
        <v>6086</v>
      </c>
      <c r="AF123" s="332" t="s">
        <v>6087</v>
      </c>
      <c r="AG123"/>
      <c r="AH123"/>
      <c r="AI123"/>
      <c r="AJ123"/>
      <c r="AK123" s="193" t="s">
        <v>2350</v>
      </c>
      <c r="AL123" s="192"/>
      <c r="AM123" s="192"/>
      <c r="AN123" s="192"/>
      <c r="AO123" s="192"/>
      <c r="AP123" s="140"/>
      <c r="AQ123" s="194"/>
      <c r="AR123" s="207"/>
      <c r="AS123" s="208"/>
    </row>
    <row r="124" spans="1:45">
      <c r="A124" s="312" t="s">
        <v>2104</v>
      </c>
      <c r="B124" s="313">
        <v>424</v>
      </c>
      <c r="C124" s="314">
        <v>0.202882202859863</v>
      </c>
      <c r="D124" s="315">
        <v>13894</v>
      </c>
      <c r="E124" s="316">
        <v>0.84853164976624096</v>
      </c>
      <c r="F124" s="317">
        <v>1.81019897286961E-3</v>
      </c>
      <c r="G124" s="318">
        <v>4114.05</v>
      </c>
      <c r="H124" s="319">
        <v>3656.60192519661</v>
      </c>
      <c r="I124" s="320">
        <v>7770.6548783534299</v>
      </c>
      <c r="J124" s="213" t="s">
        <v>3871</v>
      </c>
      <c r="K124" s="220">
        <v>55</v>
      </c>
      <c r="L124" s="234">
        <v>35241200</v>
      </c>
      <c r="M124" s="321" t="s">
        <v>2186</v>
      </c>
      <c r="N124" s="220" t="s">
        <v>4491</v>
      </c>
      <c r="O124" s="220" t="s">
        <v>4492</v>
      </c>
      <c r="P124" s="321" t="s">
        <v>2187</v>
      </c>
      <c r="Q124" s="322" t="s">
        <v>2188</v>
      </c>
      <c r="R124" s="323" t="s">
        <v>58</v>
      </c>
      <c r="S124" s="324" t="s">
        <v>1150</v>
      </c>
      <c r="T124" s="325">
        <v>424</v>
      </c>
      <c r="U124" s="326" t="s">
        <v>2189</v>
      </c>
      <c r="V124" s="326" t="s">
        <v>2349</v>
      </c>
      <c r="W124" s="327">
        <v>55</v>
      </c>
      <c r="X124" s="333" t="s">
        <v>2586</v>
      </c>
      <c r="Y124" s="329">
        <v>14339414000154</v>
      </c>
      <c r="Z124" s="330">
        <v>98640000</v>
      </c>
      <c r="AA124" s="331"/>
      <c r="AB124" s="218" t="s">
        <v>5367</v>
      </c>
      <c r="AC124" s="332" t="s">
        <v>6088</v>
      </c>
      <c r="AD124" s="332">
        <v>424</v>
      </c>
      <c r="AE124" s="332" t="s">
        <v>6089</v>
      </c>
      <c r="AF124" s="332" t="s">
        <v>6090</v>
      </c>
      <c r="AG124"/>
      <c r="AH124"/>
      <c r="AI124"/>
      <c r="AJ124"/>
      <c r="AK124" s="193" t="s">
        <v>2350</v>
      </c>
      <c r="AL124" s="192"/>
      <c r="AM124" s="192"/>
      <c r="AN124" s="192"/>
      <c r="AO124" s="192"/>
      <c r="AP124" s="140"/>
      <c r="AQ124" s="194"/>
      <c r="AR124" s="207"/>
      <c r="AS124" s="208"/>
    </row>
    <row r="125" spans="1:45">
      <c r="A125" s="312" t="s">
        <v>2105</v>
      </c>
      <c r="B125" s="313">
        <v>330</v>
      </c>
      <c r="C125" s="314">
        <v>0.28562456756295301</v>
      </c>
      <c r="D125" s="315">
        <v>7590</v>
      </c>
      <c r="E125" s="316">
        <v>1.09101777512037</v>
      </c>
      <c r="F125" s="317">
        <v>2.3275021697180798E-3</v>
      </c>
      <c r="G125" s="318">
        <v>4114.05</v>
      </c>
      <c r="H125" s="319">
        <v>4701.5543828305099</v>
      </c>
      <c r="I125" s="320">
        <v>8815.6073359873408</v>
      </c>
      <c r="J125" s="219" t="s">
        <v>3872</v>
      </c>
      <c r="K125" s="220">
        <v>51</v>
      </c>
      <c r="L125" s="234">
        <v>36781100</v>
      </c>
      <c r="M125" s="321" t="s">
        <v>2190</v>
      </c>
      <c r="N125" s="220" t="s">
        <v>4493</v>
      </c>
      <c r="O125" s="220" t="s">
        <v>4494</v>
      </c>
      <c r="P125" s="321" t="s">
        <v>2191</v>
      </c>
      <c r="Q125" s="322" t="s">
        <v>2192</v>
      </c>
      <c r="R125" s="323" t="s">
        <v>58</v>
      </c>
      <c r="S125" s="324" t="s">
        <v>1151</v>
      </c>
      <c r="T125" s="325">
        <v>302</v>
      </c>
      <c r="U125" s="326" t="s">
        <v>2351</v>
      </c>
      <c r="V125" s="326" t="s">
        <v>2349</v>
      </c>
      <c r="W125" s="327">
        <v>51</v>
      </c>
      <c r="X125" s="333" t="s">
        <v>2587</v>
      </c>
      <c r="Y125" s="329">
        <v>13783959000192</v>
      </c>
      <c r="Z125" s="330">
        <v>96195000</v>
      </c>
      <c r="AA125" s="331"/>
      <c r="AB125" s="218" t="s">
        <v>5368</v>
      </c>
      <c r="AC125" s="332" t="s">
        <v>6091</v>
      </c>
      <c r="AD125" s="332">
        <v>302</v>
      </c>
      <c r="AE125" s="332" t="s">
        <v>6092</v>
      </c>
      <c r="AF125" s="332" t="s">
        <v>6093</v>
      </c>
      <c r="AG125"/>
      <c r="AH125"/>
      <c r="AI125"/>
      <c r="AJ125"/>
      <c r="AK125" s="193" t="s">
        <v>2350</v>
      </c>
      <c r="AL125" s="192"/>
      <c r="AM125" s="192"/>
      <c r="AN125" s="192"/>
      <c r="AO125" s="192"/>
      <c r="AP125" s="140"/>
      <c r="AQ125" s="194"/>
      <c r="AR125" s="207"/>
      <c r="AS125" s="208"/>
    </row>
    <row r="126" spans="1:45">
      <c r="A126" s="312" t="s">
        <v>2106</v>
      </c>
      <c r="B126" s="313">
        <v>11</v>
      </c>
      <c r="C126" s="314">
        <v>0.300216016436891</v>
      </c>
      <c r="D126" s="315">
        <v>2912</v>
      </c>
      <c r="E126" s="316">
        <v>0.99325912506298097</v>
      </c>
      <c r="F126" s="317">
        <v>2.1189505995182299E-3</v>
      </c>
      <c r="G126" s="318">
        <v>4114.05</v>
      </c>
      <c r="H126" s="319">
        <v>4280.2802110268303</v>
      </c>
      <c r="I126" s="320">
        <v>8394.3331641836594</v>
      </c>
      <c r="J126" s="213" t="s">
        <v>3873</v>
      </c>
      <c r="K126" s="220">
        <v>55</v>
      </c>
      <c r="L126" s="234">
        <v>36162215</v>
      </c>
      <c r="M126" s="321" t="s">
        <v>2193</v>
      </c>
      <c r="N126" s="228" t="s">
        <v>4495</v>
      </c>
      <c r="O126" s="220" t="s">
        <v>4496</v>
      </c>
      <c r="P126" s="321" t="s">
        <v>2194</v>
      </c>
      <c r="Q126" s="322" t="s">
        <v>2195</v>
      </c>
      <c r="R126" s="323" t="s">
        <v>58</v>
      </c>
      <c r="S126" s="324" t="s">
        <v>1152</v>
      </c>
      <c r="T126" s="325" t="s">
        <v>2354</v>
      </c>
      <c r="U126" s="326" t="s">
        <v>2196</v>
      </c>
      <c r="V126" s="326" t="s">
        <v>2349</v>
      </c>
      <c r="W126" s="327">
        <v>55</v>
      </c>
      <c r="X126" s="333" t="s">
        <v>2588</v>
      </c>
      <c r="Y126" s="329">
        <v>14779502000177</v>
      </c>
      <c r="Z126" s="330">
        <v>98368000</v>
      </c>
      <c r="AA126" s="331"/>
      <c r="AB126" s="218" t="s">
        <v>5369</v>
      </c>
      <c r="AC126" s="332" t="s">
        <v>6094</v>
      </c>
      <c r="AD126" s="332">
        <v>0</v>
      </c>
      <c r="AE126" s="332" t="s">
        <v>6095</v>
      </c>
      <c r="AF126" s="332" t="s">
        <v>6096</v>
      </c>
      <c r="AG126"/>
      <c r="AH126"/>
      <c r="AI126"/>
      <c r="AJ126"/>
      <c r="AK126" s="193" t="s">
        <v>2350</v>
      </c>
      <c r="AL126" s="192"/>
      <c r="AM126" s="192"/>
      <c r="AN126" s="192"/>
      <c r="AO126" s="192"/>
      <c r="AP126" s="140"/>
      <c r="AQ126" s="194"/>
      <c r="AR126" s="207"/>
      <c r="AS126" s="208"/>
    </row>
    <row r="127" spans="1:45">
      <c r="A127" s="312" t="s">
        <v>2107</v>
      </c>
      <c r="B127" s="313">
        <v>4182</v>
      </c>
      <c r="C127" s="314">
        <v>0.23434003439922599</v>
      </c>
      <c r="D127" s="315">
        <v>61800</v>
      </c>
      <c r="E127" s="316">
        <v>1.22601211177839</v>
      </c>
      <c r="F127" s="317">
        <v>2.6154897888350198E-3</v>
      </c>
      <c r="G127" s="318">
        <v>4114.05</v>
      </c>
      <c r="H127" s="319">
        <v>5283.2893734467498</v>
      </c>
      <c r="I127" s="320">
        <v>9397.3423266035697</v>
      </c>
      <c r="J127" s="214" t="s">
        <v>3874</v>
      </c>
      <c r="K127" s="220">
        <v>55</v>
      </c>
      <c r="L127" s="234">
        <v>33211300</v>
      </c>
      <c r="M127" s="321" t="s">
        <v>2197</v>
      </c>
      <c r="N127" s="220" t="s">
        <v>4497</v>
      </c>
      <c r="O127" s="223" t="s">
        <v>4498</v>
      </c>
      <c r="P127" s="321" t="s">
        <v>2198</v>
      </c>
      <c r="Q127" s="322" t="s">
        <v>2199</v>
      </c>
      <c r="R127" s="323" t="s">
        <v>58</v>
      </c>
      <c r="S127" s="324" t="s">
        <v>1153</v>
      </c>
      <c r="T127" s="325">
        <v>1304</v>
      </c>
      <c r="U127" s="326" t="s">
        <v>2351</v>
      </c>
      <c r="V127" s="326" t="s">
        <v>2349</v>
      </c>
      <c r="W127" s="327">
        <v>55</v>
      </c>
      <c r="X127" s="333" t="s">
        <v>2589</v>
      </c>
      <c r="Y127" s="329">
        <v>14193225000116</v>
      </c>
      <c r="Z127" s="330">
        <v>98005020</v>
      </c>
      <c r="AA127" s="331"/>
      <c r="AB127" s="218" t="s">
        <v>5370</v>
      </c>
      <c r="AC127" s="332" t="s">
        <v>6097</v>
      </c>
      <c r="AD127" s="332">
        <v>444</v>
      </c>
      <c r="AE127" s="332" t="s">
        <v>6098</v>
      </c>
      <c r="AF127" s="332" t="s">
        <v>6099</v>
      </c>
      <c r="AG127"/>
      <c r="AH127"/>
      <c r="AI127"/>
      <c r="AJ127"/>
      <c r="AK127" s="193" t="s">
        <v>2350</v>
      </c>
      <c r="AL127" s="192"/>
      <c r="AM127" s="192"/>
      <c r="AN127" s="192"/>
      <c r="AO127" s="192"/>
      <c r="AP127" s="140"/>
      <c r="AQ127" s="194"/>
      <c r="AR127" s="207"/>
      <c r="AS127" s="208"/>
    </row>
    <row r="128" spans="1:45">
      <c r="A128" s="312" t="s">
        <v>2108</v>
      </c>
      <c r="B128" s="313">
        <v>63</v>
      </c>
      <c r="C128" s="314">
        <v>8.0672950049663794E-2</v>
      </c>
      <c r="D128" s="315">
        <v>1856</v>
      </c>
      <c r="E128" s="316">
        <v>0.24946787880389901</v>
      </c>
      <c r="F128" s="317">
        <v>5.3219758873953996E-4</v>
      </c>
      <c r="G128" s="318">
        <v>4114.05</v>
      </c>
      <c r="H128" s="319">
        <v>1075.03912925387</v>
      </c>
      <c r="I128" s="320">
        <v>5189.0920824106897</v>
      </c>
      <c r="J128" s="216" t="s">
        <v>3875</v>
      </c>
      <c r="K128" s="220">
        <v>54</v>
      </c>
      <c r="L128" s="234">
        <v>36136032</v>
      </c>
      <c r="M128" s="321" t="s">
        <v>2200</v>
      </c>
      <c r="N128" s="220" t="s">
        <v>4499</v>
      </c>
      <c r="O128" s="220" t="s">
        <v>4500</v>
      </c>
      <c r="P128" s="321" t="s">
        <v>2201</v>
      </c>
      <c r="Q128" s="322" t="s">
        <v>2202</v>
      </c>
      <c r="R128" s="323" t="s">
        <v>58</v>
      </c>
      <c r="S128" s="324" t="s">
        <v>1154</v>
      </c>
      <c r="T128" s="325">
        <v>300</v>
      </c>
      <c r="U128" s="326" t="s">
        <v>2369</v>
      </c>
      <c r="V128" s="326" t="s">
        <v>2349</v>
      </c>
      <c r="W128" s="327">
        <v>54</v>
      </c>
      <c r="X128" s="333" t="s">
        <v>2590</v>
      </c>
      <c r="Y128" s="329">
        <v>14420055000165</v>
      </c>
      <c r="Z128" s="330">
        <v>99665000</v>
      </c>
      <c r="AA128" s="331"/>
      <c r="AB128" s="218" t="s">
        <v>5371</v>
      </c>
      <c r="AC128" s="332" t="s">
        <v>7154</v>
      </c>
      <c r="AD128" s="332">
        <v>300</v>
      </c>
      <c r="AE128" s="332" t="s">
        <v>7155</v>
      </c>
      <c r="AF128" s="332" t="s">
        <v>7156</v>
      </c>
      <c r="AG128"/>
      <c r="AH128"/>
      <c r="AI128"/>
      <c r="AJ128" s="192"/>
      <c r="AK128" s="193" t="s">
        <v>2350</v>
      </c>
      <c r="AL128" s="192"/>
      <c r="AM128" s="192"/>
      <c r="AN128" s="192"/>
      <c r="AO128" s="192"/>
      <c r="AP128" s="140"/>
      <c r="AQ128" s="194"/>
      <c r="AR128" s="207"/>
      <c r="AS128" s="208"/>
    </row>
    <row r="129" spans="1:45">
      <c r="A129" s="312" t="s">
        <v>2109</v>
      </c>
      <c r="B129" s="313">
        <v>88</v>
      </c>
      <c r="C129" s="314">
        <v>0.18863094069193001</v>
      </c>
      <c r="D129" s="315">
        <v>13230</v>
      </c>
      <c r="E129" s="316">
        <v>0.78315352524465298</v>
      </c>
      <c r="F129" s="317">
        <v>1.67072578540545E-3</v>
      </c>
      <c r="G129" s="318">
        <v>4114.05</v>
      </c>
      <c r="H129" s="319">
        <v>3374.866086519</v>
      </c>
      <c r="I129" s="320">
        <v>7488.9190396758204</v>
      </c>
      <c r="J129" s="214" t="s">
        <v>3876</v>
      </c>
      <c r="K129" s="220">
        <v>51</v>
      </c>
      <c r="L129" s="234">
        <v>37641144</v>
      </c>
      <c r="M129" s="321" t="s">
        <v>2203</v>
      </c>
      <c r="N129" s="228" t="s">
        <v>4501</v>
      </c>
      <c r="O129" s="220" t="s">
        <v>4502</v>
      </c>
      <c r="P129" s="321" t="s">
        <v>2204</v>
      </c>
      <c r="Q129" s="322" t="s">
        <v>2205</v>
      </c>
      <c r="R129" s="323" t="s">
        <v>58</v>
      </c>
      <c r="S129" s="324" t="s">
        <v>1155</v>
      </c>
      <c r="T129" s="325">
        <v>72</v>
      </c>
      <c r="U129" s="326"/>
      <c r="V129" s="326" t="s">
        <v>2349</v>
      </c>
      <c r="W129" s="327">
        <v>51</v>
      </c>
      <c r="X129" s="333" t="s">
        <v>2591</v>
      </c>
      <c r="Y129" s="329">
        <v>13654012000181</v>
      </c>
      <c r="Z129" s="330">
        <v>95930000</v>
      </c>
      <c r="AA129" s="331"/>
      <c r="AB129" s="218" t="s">
        <v>5372</v>
      </c>
      <c r="AC129" s="332" t="s">
        <v>6100</v>
      </c>
      <c r="AD129" s="332">
        <v>72</v>
      </c>
      <c r="AE129" s="332" t="s">
        <v>6101</v>
      </c>
      <c r="AF129" s="332" t="s">
        <v>6102</v>
      </c>
      <c r="AG129"/>
      <c r="AH129"/>
      <c r="AI129"/>
      <c r="AJ129"/>
      <c r="AK129" s="193" t="s">
        <v>2350</v>
      </c>
      <c r="AL129" s="192"/>
      <c r="AM129" s="192"/>
      <c r="AN129" s="192"/>
      <c r="AO129" s="192"/>
      <c r="AP129" s="140"/>
      <c r="AQ129" s="194"/>
      <c r="AR129" s="207"/>
      <c r="AS129" s="208"/>
    </row>
    <row r="130" spans="1:45">
      <c r="A130" s="312" t="s">
        <v>2110</v>
      </c>
      <c r="B130" s="313">
        <v>0</v>
      </c>
      <c r="C130" s="314">
        <v>0.12589072338907101</v>
      </c>
      <c r="D130" s="315">
        <v>4525</v>
      </c>
      <c r="E130" s="316">
        <v>0.44497592713688999</v>
      </c>
      <c r="F130" s="317">
        <v>9.4928099202522698E-4</v>
      </c>
      <c r="G130" s="318">
        <v>4114.05</v>
      </c>
      <c r="H130" s="319">
        <v>1917.5476038909601</v>
      </c>
      <c r="I130" s="320">
        <v>6031.6005570477801</v>
      </c>
      <c r="J130" s="216" t="s">
        <v>3877</v>
      </c>
      <c r="K130" s="220">
        <v>54</v>
      </c>
      <c r="L130" s="234">
        <v>33511214</v>
      </c>
      <c r="M130" s="321" t="s">
        <v>2206</v>
      </c>
      <c r="N130" s="224" t="s">
        <v>4503</v>
      </c>
      <c r="O130" s="220" t="s">
        <v>4504</v>
      </c>
      <c r="P130" s="321" t="s">
        <v>2207</v>
      </c>
      <c r="Q130" s="322" t="s">
        <v>2208</v>
      </c>
      <c r="R130" s="323" t="s">
        <v>58</v>
      </c>
      <c r="S130" s="324" t="s">
        <v>1156</v>
      </c>
      <c r="T130" s="325">
        <v>265</v>
      </c>
      <c r="U130" s="326" t="s">
        <v>2351</v>
      </c>
      <c r="V130" s="326" t="s">
        <v>2349</v>
      </c>
      <c r="W130" s="327">
        <v>54</v>
      </c>
      <c r="X130" s="333" t="s">
        <v>2592</v>
      </c>
      <c r="Y130" s="329">
        <v>14387223000168</v>
      </c>
      <c r="Z130" s="330">
        <v>99980000</v>
      </c>
      <c r="AA130" s="331"/>
      <c r="AB130" s="218" t="s">
        <v>5373</v>
      </c>
      <c r="AC130" s="332" t="s">
        <v>6103</v>
      </c>
      <c r="AD130" s="332">
        <v>265</v>
      </c>
      <c r="AE130" s="332" t="s">
        <v>6104</v>
      </c>
      <c r="AF130" s="332" t="s">
        <v>6105</v>
      </c>
      <c r="AG130"/>
      <c r="AH130"/>
      <c r="AI130"/>
      <c r="AJ130"/>
      <c r="AK130" s="193" t="s">
        <v>2350</v>
      </c>
      <c r="AL130" s="192"/>
      <c r="AM130" s="192"/>
      <c r="AN130" s="192"/>
      <c r="AO130" s="192"/>
      <c r="AP130" s="140"/>
      <c r="AQ130" s="194"/>
      <c r="AR130" s="207"/>
      <c r="AS130" s="208"/>
    </row>
    <row r="131" spans="1:45">
      <c r="A131" s="312" t="s">
        <v>2111</v>
      </c>
      <c r="B131" s="313">
        <v>781</v>
      </c>
      <c r="C131" s="314">
        <v>0.26387300038196398</v>
      </c>
      <c r="D131" s="315">
        <v>2995</v>
      </c>
      <c r="E131" s="316">
        <v>0.87670701032190501</v>
      </c>
      <c r="F131" s="317">
        <v>1.87030634629775E-3</v>
      </c>
      <c r="G131" s="318">
        <v>4114.05</v>
      </c>
      <c r="H131" s="319">
        <v>3778.01881952145</v>
      </c>
      <c r="I131" s="320">
        <v>7892.0717726782696</v>
      </c>
      <c r="J131" s="216" t="s">
        <v>3878</v>
      </c>
      <c r="K131" s="220">
        <v>55</v>
      </c>
      <c r="L131" s="234">
        <v>36163071</v>
      </c>
      <c r="M131" s="321" t="s">
        <v>2209</v>
      </c>
      <c r="N131" s="228" t="s">
        <v>4505</v>
      </c>
      <c r="O131" s="220" t="s">
        <v>4506</v>
      </c>
      <c r="P131" s="321" t="s">
        <v>2210</v>
      </c>
      <c r="Q131" s="322" t="s">
        <v>2211</v>
      </c>
      <c r="R131" s="323" t="s">
        <v>58</v>
      </c>
      <c r="S131" s="324" t="s">
        <v>1157</v>
      </c>
      <c r="T131" s="325">
        <v>592</v>
      </c>
      <c r="U131" s="326" t="s">
        <v>2351</v>
      </c>
      <c r="V131" s="326" t="s">
        <v>2349</v>
      </c>
      <c r="W131" s="327">
        <v>55</v>
      </c>
      <c r="X131" s="333" t="s">
        <v>2593</v>
      </c>
      <c r="Y131" s="329">
        <v>14481160000104</v>
      </c>
      <c r="Z131" s="330">
        <v>98528000</v>
      </c>
      <c r="AA131" s="331"/>
      <c r="AB131" s="218" t="s">
        <v>5374</v>
      </c>
      <c r="AC131" s="332" t="s">
        <v>6106</v>
      </c>
      <c r="AD131" s="332">
        <v>595</v>
      </c>
      <c r="AE131" s="332" t="s">
        <v>6107</v>
      </c>
      <c r="AF131" s="332" t="s">
        <v>6108</v>
      </c>
      <c r="AG131"/>
      <c r="AH131"/>
      <c r="AI131"/>
      <c r="AJ131"/>
      <c r="AK131" s="193" t="s">
        <v>2350</v>
      </c>
      <c r="AL131" s="192"/>
      <c r="AM131" s="192"/>
      <c r="AN131" s="192"/>
      <c r="AO131" s="192"/>
      <c r="AP131" s="140"/>
      <c r="AQ131" s="194"/>
      <c r="AR131" s="207"/>
      <c r="AS131" s="208"/>
    </row>
    <row r="132" spans="1:45">
      <c r="A132" s="312" t="s">
        <v>2112</v>
      </c>
      <c r="B132" s="313">
        <v>167</v>
      </c>
      <c r="C132" s="314">
        <v>0.29827214850107098</v>
      </c>
      <c r="D132" s="315">
        <v>2607</v>
      </c>
      <c r="E132" s="316">
        <v>0.97058563024607103</v>
      </c>
      <c r="F132" s="317">
        <v>2.0705805274764399E-3</v>
      </c>
      <c r="G132" s="318">
        <v>4114.05</v>
      </c>
      <c r="H132" s="319">
        <v>4182.57266550241</v>
      </c>
      <c r="I132" s="320">
        <v>8296.6256186592309</v>
      </c>
      <c r="J132" s="216" t="s">
        <v>3879</v>
      </c>
      <c r="K132" s="220">
        <v>55</v>
      </c>
      <c r="L132" s="234">
        <v>33621100</v>
      </c>
      <c r="M132" s="321" t="s">
        <v>2212</v>
      </c>
      <c r="N132" s="220" t="s">
        <v>4507</v>
      </c>
      <c r="O132" s="220" t="s">
        <v>4508</v>
      </c>
      <c r="P132" s="321" t="s">
        <v>2213</v>
      </c>
      <c r="Q132" s="322" t="s">
        <v>2214</v>
      </c>
      <c r="R132" s="323" t="s">
        <v>58</v>
      </c>
      <c r="S132" s="324" t="s">
        <v>1158</v>
      </c>
      <c r="T132" s="325">
        <v>960</v>
      </c>
      <c r="U132" s="326" t="s">
        <v>2351</v>
      </c>
      <c r="V132" s="326" t="s">
        <v>2349</v>
      </c>
      <c r="W132" s="327">
        <v>55</v>
      </c>
      <c r="X132" s="333" t="s">
        <v>2594</v>
      </c>
      <c r="Y132" s="329">
        <v>14373607000121</v>
      </c>
      <c r="Z132" s="330">
        <v>97845000</v>
      </c>
      <c r="AA132" s="331"/>
      <c r="AB132" s="218" t="s">
        <v>5375</v>
      </c>
      <c r="AC132" s="332" t="s">
        <v>6109</v>
      </c>
      <c r="AD132" s="332">
        <v>960</v>
      </c>
      <c r="AE132" s="332" t="s">
        <v>6110</v>
      </c>
      <c r="AF132" s="332" t="s">
        <v>6111</v>
      </c>
      <c r="AG132"/>
      <c r="AH132"/>
      <c r="AI132"/>
      <c r="AJ132"/>
      <c r="AK132" s="193" t="s">
        <v>2350</v>
      </c>
      <c r="AL132" s="192"/>
      <c r="AM132" s="192"/>
      <c r="AN132" s="192"/>
      <c r="AO132" s="192"/>
      <c r="AP132" s="140"/>
      <c r="AQ132" s="194"/>
      <c r="AR132" s="207"/>
      <c r="AS132" s="208"/>
    </row>
    <row r="133" spans="1:45">
      <c r="A133" s="312" t="s">
        <v>2113</v>
      </c>
      <c r="B133" s="313">
        <v>774</v>
      </c>
      <c r="C133" s="314">
        <v>0.283343417097283</v>
      </c>
      <c r="D133" s="315">
        <v>2891</v>
      </c>
      <c r="E133" s="316">
        <v>0.93641926721230995</v>
      </c>
      <c r="F133" s="317">
        <v>1.99769236203507E-3</v>
      </c>
      <c r="G133" s="318">
        <v>4114.05</v>
      </c>
      <c r="H133" s="319">
        <v>4035.33857131083</v>
      </c>
      <c r="I133" s="320">
        <v>8149.39152446766</v>
      </c>
      <c r="J133" s="216" t="s">
        <v>3880</v>
      </c>
      <c r="K133" s="220">
        <v>55</v>
      </c>
      <c r="L133" s="234">
        <v>36124246</v>
      </c>
      <c r="M133" s="321" t="s">
        <v>2215</v>
      </c>
      <c r="N133" s="220" t="s">
        <v>4509</v>
      </c>
      <c r="O133" s="220" t="s">
        <v>4510</v>
      </c>
      <c r="P133" s="321" t="s">
        <v>2216</v>
      </c>
      <c r="Q133" s="322" t="s">
        <v>2217</v>
      </c>
      <c r="R133" s="323" t="s">
        <v>58</v>
      </c>
      <c r="S133" s="324" t="s">
        <v>1159</v>
      </c>
      <c r="T133" s="325">
        <v>0</v>
      </c>
      <c r="U133" s="326" t="s">
        <v>2218</v>
      </c>
      <c r="V133" s="326" t="s">
        <v>2349</v>
      </c>
      <c r="W133" s="327">
        <v>55</v>
      </c>
      <c r="X133" s="333" t="s">
        <v>2595</v>
      </c>
      <c r="Y133" s="329">
        <v>13008971000120</v>
      </c>
      <c r="Z133" s="330">
        <v>97180000</v>
      </c>
      <c r="AA133" s="331"/>
      <c r="AB133" s="218" t="s">
        <v>5376</v>
      </c>
      <c r="AC133" s="332" t="s">
        <v>6112</v>
      </c>
      <c r="AD133" s="332">
        <v>1002</v>
      </c>
      <c r="AE133" s="332" t="s">
        <v>6113</v>
      </c>
      <c r="AF133" s="332" t="s">
        <v>6114</v>
      </c>
      <c r="AG133"/>
      <c r="AH133"/>
      <c r="AI133"/>
      <c r="AJ133"/>
      <c r="AK133" s="193" t="s">
        <v>2350</v>
      </c>
      <c r="AL133" s="192"/>
      <c r="AM133" s="192"/>
      <c r="AN133" s="192"/>
      <c r="AO133" s="192"/>
      <c r="AP133" s="140"/>
      <c r="AQ133" s="194"/>
      <c r="AR133" s="207"/>
      <c r="AS133" s="208"/>
    </row>
    <row r="134" spans="1:45">
      <c r="A134" s="312" t="s">
        <v>2114</v>
      </c>
      <c r="B134" s="313">
        <v>124</v>
      </c>
      <c r="C134" s="314">
        <v>0.16703458744708599</v>
      </c>
      <c r="D134" s="315">
        <v>32913</v>
      </c>
      <c r="E134" s="316">
        <v>0.79508128185634597</v>
      </c>
      <c r="F134" s="317">
        <v>1.69617163975051E-3</v>
      </c>
      <c r="G134" s="318">
        <v>4114.05</v>
      </c>
      <c r="H134" s="319">
        <v>3426.2667122960202</v>
      </c>
      <c r="I134" s="320">
        <v>7540.3196654528501</v>
      </c>
      <c r="J134" s="219" t="s">
        <v>3881</v>
      </c>
      <c r="K134" s="220">
        <v>51</v>
      </c>
      <c r="L134" s="234">
        <v>35648805</v>
      </c>
      <c r="M134" s="321" t="s">
        <v>2219</v>
      </c>
      <c r="N134" s="220" t="s">
        <v>4511</v>
      </c>
      <c r="O134" s="220" t="s">
        <v>4512</v>
      </c>
      <c r="P134" s="321" t="s">
        <v>2220</v>
      </c>
      <c r="Q134" s="322" t="s">
        <v>2221</v>
      </c>
      <c r="R134" s="323" t="s">
        <v>58</v>
      </c>
      <c r="S134" s="324" t="s">
        <v>1160</v>
      </c>
      <c r="T134" s="325">
        <v>240</v>
      </c>
      <c r="U134" s="326"/>
      <c r="V134" s="326" t="s">
        <v>2349</v>
      </c>
      <c r="W134" s="327">
        <v>51</v>
      </c>
      <c r="X134" s="333" t="s">
        <v>2596</v>
      </c>
      <c r="Y134" s="329">
        <v>14418599000192</v>
      </c>
      <c r="Z134" s="330">
        <v>93950000</v>
      </c>
      <c r="AA134" s="331"/>
      <c r="AB134" s="218" t="s">
        <v>5377</v>
      </c>
      <c r="AC134" s="332" t="s">
        <v>6115</v>
      </c>
      <c r="AD134" s="332">
        <v>453</v>
      </c>
      <c r="AE134" s="332" t="s">
        <v>6116</v>
      </c>
      <c r="AF134" s="332" t="s">
        <v>6117</v>
      </c>
      <c r="AG134"/>
      <c r="AH134"/>
      <c r="AI134"/>
      <c r="AJ134"/>
      <c r="AK134" s="193" t="s">
        <v>2350</v>
      </c>
      <c r="AL134" s="192"/>
      <c r="AM134" s="192"/>
      <c r="AN134" s="192"/>
      <c r="AO134" s="192"/>
      <c r="AP134" s="140"/>
      <c r="AQ134" s="194"/>
      <c r="AR134" s="207"/>
      <c r="AS134" s="208"/>
    </row>
    <row r="135" spans="1:45">
      <c r="A135" s="312" t="s">
        <v>513</v>
      </c>
      <c r="B135" s="313">
        <v>0</v>
      </c>
      <c r="C135" s="314">
        <v>0.26971143537412001</v>
      </c>
      <c r="D135" s="315">
        <v>2148</v>
      </c>
      <c r="E135" s="316">
        <v>0.85251985391821195</v>
      </c>
      <c r="F135" s="317">
        <v>1.81870713289108E-3</v>
      </c>
      <c r="G135" s="318">
        <v>4114.05</v>
      </c>
      <c r="H135" s="319">
        <v>3673.7884084399702</v>
      </c>
      <c r="I135" s="320">
        <v>7787.8413615968002</v>
      </c>
      <c r="J135" s="214" t="s">
        <v>3882</v>
      </c>
      <c r="K135" s="220">
        <v>55</v>
      </c>
      <c r="L135" s="234">
        <v>37511050</v>
      </c>
      <c r="M135" s="321" t="s">
        <v>2222</v>
      </c>
      <c r="N135" s="220" t="s">
        <v>4513</v>
      </c>
      <c r="O135" s="220" t="s">
        <v>4514</v>
      </c>
      <c r="P135" s="321" t="s">
        <v>2223</v>
      </c>
      <c r="Q135" s="322" t="s">
        <v>2224</v>
      </c>
      <c r="R135" s="323" t="s">
        <v>58</v>
      </c>
      <c r="S135" s="324" t="s">
        <v>1161</v>
      </c>
      <c r="T135" s="325">
        <v>7</v>
      </c>
      <c r="U135" s="326" t="s">
        <v>2225</v>
      </c>
      <c r="V135" s="326" t="s">
        <v>2349</v>
      </c>
      <c r="W135" s="327">
        <v>55</v>
      </c>
      <c r="X135" s="333" t="s">
        <v>2597</v>
      </c>
      <c r="Y135" s="329">
        <v>14322050000108</v>
      </c>
      <c r="Z135" s="330">
        <v>98385000</v>
      </c>
      <c r="AA135" s="331"/>
      <c r="AB135" s="218" t="s">
        <v>5378</v>
      </c>
      <c r="AC135" s="332" t="s">
        <v>6118</v>
      </c>
      <c r="AD135" s="332">
        <v>7</v>
      </c>
      <c r="AE135" s="332" t="s">
        <v>6119</v>
      </c>
      <c r="AF135" s="332" t="s">
        <v>6120</v>
      </c>
      <c r="AG135"/>
      <c r="AH135"/>
      <c r="AI135"/>
      <c r="AJ135"/>
      <c r="AK135" s="193" t="s">
        <v>2350</v>
      </c>
      <c r="AL135" s="192"/>
      <c r="AM135" s="192"/>
      <c r="AN135" s="192"/>
      <c r="AO135" s="192"/>
      <c r="AP135" s="140"/>
      <c r="AQ135" s="194"/>
      <c r="AR135" s="207"/>
      <c r="AS135" s="208"/>
    </row>
    <row r="136" spans="1:45">
      <c r="A136" s="312" t="s">
        <v>514</v>
      </c>
      <c r="B136" s="313">
        <v>27</v>
      </c>
      <c r="C136" s="314">
        <v>0.146390610974164</v>
      </c>
      <c r="D136" s="315">
        <v>3460</v>
      </c>
      <c r="E136" s="316">
        <v>0.49702088482193402</v>
      </c>
      <c r="F136" s="317">
        <v>1.0603101197783999E-3</v>
      </c>
      <c r="G136" s="318">
        <v>4114.05</v>
      </c>
      <c r="H136" s="319">
        <v>2141.8264419523698</v>
      </c>
      <c r="I136" s="320">
        <v>6255.8793951091902</v>
      </c>
      <c r="J136" s="216" t="s">
        <v>3883</v>
      </c>
      <c r="K136" s="220">
        <v>54</v>
      </c>
      <c r="L136" s="234">
        <v>34711120</v>
      </c>
      <c r="M136" s="321" t="s">
        <v>2226</v>
      </c>
      <c r="N136" s="228" t="s">
        <v>4515</v>
      </c>
      <c r="O136" s="220" t="s">
        <v>4516</v>
      </c>
      <c r="P136" s="321" t="s">
        <v>2227</v>
      </c>
      <c r="Q136" s="322" t="s">
        <v>2228</v>
      </c>
      <c r="R136" s="323" t="s">
        <v>58</v>
      </c>
      <c r="S136" s="324" t="s">
        <v>1162</v>
      </c>
      <c r="T136" s="325">
        <v>37</v>
      </c>
      <c r="U136" s="326" t="s">
        <v>2351</v>
      </c>
      <c r="V136" s="326" t="s">
        <v>2349</v>
      </c>
      <c r="W136" s="327">
        <v>54</v>
      </c>
      <c r="X136" s="333" t="s">
        <v>2598</v>
      </c>
      <c r="Y136" s="329">
        <v>14864515000144</v>
      </c>
      <c r="Z136" s="330">
        <v>99220000</v>
      </c>
      <c r="AA136" s="331"/>
      <c r="AB136" s="218" t="s">
        <v>5379</v>
      </c>
      <c r="AC136" s="332" t="s">
        <v>6121</v>
      </c>
      <c r="AD136" s="332">
        <v>1001</v>
      </c>
      <c r="AE136" s="332" t="s">
        <v>6122</v>
      </c>
      <c r="AF136" s="332" t="s">
        <v>6123</v>
      </c>
      <c r="AG136"/>
      <c r="AH136"/>
      <c r="AI136"/>
      <c r="AJ136"/>
      <c r="AK136" s="193" t="s">
        <v>2350</v>
      </c>
      <c r="AL136" s="192"/>
      <c r="AM136" s="192"/>
      <c r="AN136" s="192"/>
      <c r="AO136" s="192"/>
      <c r="AP136" s="140"/>
      <c r="AQ136" s="194"/>
      <c r="AR136" s="207"/>
      <c r="AS136" s="208"/>
    </row>
    <row r="137" spans="1:45">
      <c r="A137" s="312" t="s">
        <v>515</v>
      </c>
      <c r="B137" s="313">
        <v>1434</v>
      </c>
      <c r="C137" s="314">
        <v>0.36004324464493898</v>
      </c>
      <c r="D137" s="315">
        <v>14221</v>
      </c>
      <c r="E137" s="316">
        <v>1.5111034158238801</v>
      </c>
      <c r="F137" s="317">
        <v>3.22368393916445E-3</v>
      </c>
      <c r="G137" s="318">
        <v>4114.05</v>
      </c>
      <c r="H137" s="319">
        <v>6511.8415571121996</v>
      </c>
      <c r="I137" s="320">
        <v>10625.894510269</v>
      </c>
      <c r="J137" s="216" t="s">
        <v>3884</v>
      </c>
      <c r="K137" s="220">
        <v>51</v>
      </c>
      <c r="L137" s="234">
        <v>36771295</v>
      </c>
      <c r="M137" s="321" t="s">
        <v>2229</v>
      </c>
      <c r="N137" s="220" t="s">
        <v>4517</v>
      </c>
      <c r="O137" s="220" t="s">
        <v>4518</v>
      </c>
      <c r="P137" s="321" t="s">
        <v>2230</v>
      </c>
      <c r="Q137" s="322" t="s">
        <v>2231</v>
      </c>
      <c r="R137" s="323" t="s">
        <v>58</v>
      </c>
      <c r="S137" s="336" t="s">
        <v>1163</v>
      </c>
      <c r="T137" s="325">
        <v>279</v>
      </c>
      <c r="U137" s="326" t="s">
        <v>2351</v>
      </c>
      <c r="V137" s="326" t="s">
        <v>2349</v>
      </c>
      <c r="W137" s="327">
        <v>51</v>
      </c>
      <c r="X137" s="333" t="s">
        <v>2599</v>
      </c>
      <c r="Y137" s="329">
        <v>13758469000136</v>
      </c>
      <c r="Z137" s="330">
        <v>96190000</v>
      </c>
      <c r="AA137" s="331"/>
      <c r="AB137" s="218" t="s">
        <v>5380</v>
      </c>
      <c r="AC137" s="332" t="s">
        <v>6124</v>
      </c>
      <c r="AD137" s="332">
        <v>460</v>
      </c>
      <c r="AE137" s="332" t="s">
        <v>6125</v>
      </c>
      <c r="AF137" s="332" t="s">
        <v>6126</v>
      </c>
      <c r="AG137"/>
      <c r="AH137"/>
      <c r="AI137"/>
      <c r="AJ137"/>
      <c r="AK137" s="193" t="s">
        <v>2350</v>
      </c>
      <c r="AL137" s="192"/>
      <c r="AM137" s="192"/>
      <c r="AN137" s="192"/>
      <c r="AO137" s="192"/>
      <c r="AP137" s="140"/>
      <c r="AQ137" s="194"/>
      <c r="AR137" s="207"/>
      <c r="AS137" s="208"/>
    </row>
    <row r="138" spans="1:45">
      <c r="A138" s="312" t="s">
        <v>516</v>
      </c>
      <c r="B138" s="313">
        <v>3398</v>
      </c>
      <c r="C138" s="314">
        <v>0.300087636537751</v>
      </c>
      <c r="D138" s="315">
        <v>37154</v>
      </c>
      <c r="E138" s="316">
        <v>1.45461794036403</v>
      </c>
      <c r="F138" s="317">
        <v>3.1031817166632001E-3</v>
      </c>
      <c r="G138" s="318">
        <v>4114.05</v>
      </c>
      <c r="H138" s="319">
        <v>6268.4270676596698</v>
      </c>
      <c r="I138" s="320">
        <v>10382.4800208165</v>
      </c>
      <c r="J138" s="222" t="s">
        <v>3885</v>
      </c>
      <c r="K138" s="220">
        <v>53</v>
      </c>
      <c r="L138" s="234">
        <v>32433050</v>
      </c>
      <c r="M138" s="321" t="s">
        <v>2232</v>
      </c>
      <c r="N138" s="220" t="s">
        <v>4519</v>
      </c>
      <c r="O138" s="220" t="s">
        <v>4520</v>
      </c>
      <c r="P138" s="321" t="s">
        <v>2233</v>
      </c>
      <c r="Q138" s="322" t="s">
        <v>2234</v>
      </c>
      <c r="R138" s="323" t="s">
        <v>58</v>
      </c>
      <c r="S138" s="324" t="s">
        <v>1164</v>
      </c>
      <c r="T138" s="325">
        <v>1401</v>
      </c>
      <c r="U138" s="326" t="s">
        <v>2351</v>
      </c>
      <c r="V138" s="326" t="s">
        <v>2349</v>
      </c>
      <c r="W138" s="327">
        <v>53</v>
      </c>
      <c r="X138" s="333" t="s">
        <v>2600</v>
      </c>
      <c r="Y138" s="329">
        <v>14364268000117</v>
      </c>
      <c r="Z138" s="330">
        <v>96450000</v>
      </c>
      <c r="AA138" s="331"/>
      <c r="AB138" s="218" t="s">
        <v>5381</v>
      </c>
      <c r="AC138" s="332" t="s">
        <v>6127</v>
      </c>
      <c r="AD138" s="332">
        <v>1405</v>
      </c>
      <c r="AE138" s="332" t="s">
        <v>6128</v>
      </c>
      <c r="AF138" s="332" t="s">
        <v>6129</v>
      </c>
      <c r="AG138"/>
      <c r="AH138"/>
      <c r="AI138"/>
      <c r="AJ138"/>
      <c r="AK138" s="193" t="s">
        <v>2350</v>
      </c>
      <c r="AL138" s="192"/>
      <c r="AM138" s="192"/>
      <c r="AN138" s="192"/>
      <c r="AO138" s="192"/>
      <c r="AP138" s="140"/>
      <c r="AQ138" s="194"/>
      <c r="AR138" s="207"/>
      <c r="AS138" s="208"/>
    </row>
    <row r="139" spans="1:45">
      <c r="A139" s="312" t="s">
        <v>517</v>
      </c>
      <c r="B139" s="313">
        <v>188</v>
      </c>
      <c r="C139" s="314">
        <v>0.26274459123536098</v>
      </c>
      <c r="D139" s="315">
        <v>2804</v>
      </c>
      <c r="E139" s="316">
        <v>0.86437159362293003</v>
      </c>
      <c r="F139" s="317">
        <v>1.8439908180030099E-3</v>
      </c>
      <c r="G139" s="318">
        <v>4114.05</v>
      </c>
      <c r="H139" s="319">
        <v>3724.8614523660799</v>
      </c>
      <c r="I139" s="320">
        <v>7838.9144055228999</v>
      </c>
      <c r="J139" s="219" t="s">
        <v>3886</v>
      </c>
      <c r="K139" s="220">
        <v>51</v>
      </c>
      <c r="L139" s="234">
        <v>36640011</v>
      </c>
      <c r="M139" s="321" t="s">
        <v>2235</v>
      </c>
      <c r="N139" s="220" t="s">
        <v>4521</v>
      </c>
      <c r="O139" s="220" t="s">
        <v>4522</v>
      </c>
      <c r="P139" s="321" t="s">
        <v>2236</v>
      </c>
      <c r="Q139" s="322" t="s">
        <v>2237</v>
      </c>
      <c r="R139" s="323" t="s">
        <v>58</v>
      </c>
      <c r="S139" s="324" t="s">
        <v>1165</v>
      </c>
      <c r="T139" s="325">
        <v>89</v>
      </c>
      <c r="U139" s="326"/>
      <c r="V139" s="326" t="s">
        <v>2349</v>
      </c>
      <c r="W139" s="327">
        <v>51</v>
      </c>
      <c r="X139" s="333" t="s">
        <v>2601</v>
      </c>
      <c r="Y139" s="329">
        <v>14354224000106</v>
      </c>
      <c r="Z139" s="330">
        <v>95568000</v>
      </c>
      <c r="AA139" s="331"/>
      <c r="AB139" s="218" t="s">
        <v>5382</v>
      </c>
      <c r="AC139" s="332" t="s">
        <v>6130</v>
      </c>
      <c r="AD139" s="332">
        <v>89</v>
      </c>
      <c r="AE139" s="332" t="s">
        <v>6131</v>
      </c>
      <c r="AF139" s="332" t="s">
        <v>6132</v>
      </c>
      <c r="AG139"/>
      <c r="AH139"/>
      <c r="AI139"/>
      <c r="AJ139"/>
      <c r="AK139" s="193" t="s">
        <v>2350</v>
      </c>
      <c r="AL139" s="192"/>
      <c r="AM139" s="192"/>
      <c r="AN139" s="192"/>
      <c r="AO139" s="192"/>
      <c r="AP139" s="140"/>
      <c r="AQ139" s="194"/>
      <c r="AR139" s="207"/>
      <c r="AS139" s="208"/>
    </row>
    <row r="140" spans="1:45">
      <c r="A140" s="312" t="s">
        <v>518</v>
      </c>
      <c r="B140" s="313">
        <v>121</v>
      </c>
      <c r="C140" s="314">
        <v>0.27662745487526802</v>
      </c>
      <c r="D140" s="315">
        <v>3409</v>
      </c>
      <c r="E140" s="316">
        <v>0.93710732196797797</v>
      </c>
      <c r="F140" s="317">
        <v>1.9991602106560701E-3</v>
      </c>
      <c r="G140" s="318">
        <v>4114.05</v>
      </c>
      <c r="H140" s="319">
        <v>4038.30362552526</v>
      </c>
      <c r="I140" s="320">
        <v>8152.35657868208</v>
      </c>
      <c r="J140" s="219" t="s">
        <v>3887</v>
      </c>
      <c r="K140" s="220">
        <v>55</v>
      </c>
      <c r="L140" s="234">
        <v>32681133</v>
      </c>
      <c r="M140" s="321" t="s">
        <v>2238</v>
      </c>
      <c r="N140" s="220" t="s">
        <v>4523</v>
      </c>
      <c r="O140" s="220" t="s">
        <v>4524</v>
      </c>
      <c r="P140" s="321" t="s">
        <v>2239</v>
      </c>
      <c r="Q140" s="322" t="s">
        <v>6294</v>
      </c>
      <c r="R140" s="323" t="s">
        <v>58</v>
      </c>
      <c r="S140" s="324" t="s">
        <v>1166</v>
      </c>
      <c r="T140" s="325">
        <v>967</v>
      </c>
      <c r="U140" s="326" t="s">
        <v>2351</v>
      </c>
      <c r="V140" s="326" t="s">
        <v>2349</v>
      </c>
      <c r="W140" s="327">
        <v>55</v>
      </c>
      <c r="X140" s="333" t="s">
        <v>2602</v>
      </c>
      <c r="Y140" s="329" t="s">
        <v>7218</v>
      </c>
      <c r="Z140" s="330">
        <v>98925000</v>
      </c>
      <c r="AA140" s="331"/>
      <c r="AB140" s="218" t="s">
        <v>5383</v>
      </c>
      <c r="AC140" s="332" t="s">
        <v>6133</v>
      </c>
      <c r="AD140" s="332">
        <v>0</v>
      </c>
      <c r="AE140" s="332" t="s">
        <v>6134</v>
      </c>
      <c r="AF140" s="332" t="s">
        <v>6135</v>
      </c>
      <c r="AG140"/>
      <c r="AH140"/>
      <c r="AI140"/>
      <c r="AJ140"/>
      <c r="AK140" s="193" t="s">
        <v>2350</v>
      </c>
      <c r="AL140" s="192"/>
      <c r="AM140" s="192"/>
      <c r="AN140" s="192"/>
      <c r="AO140" s="192"/>
      <c r="AP140" s="140"/>
      <c r="AQ140" s="194"/>
      <c r="AR140" s="207"/>
      <c r="AS140" s="208"/>
    </row>
    <row r="141" spans="1:45">
      <c r="A141" s="312" t="s">
        <v>519</v>
      </c>
      <c r="B141" s="313">
        <v>482</v>
      </c>
      <c r="C141" s="314">
        <v>0.17624757063205099</v>
      </c>
      <c r="D141" s="315">
        <v>4920</v>
      </c>
      <c r="E141" s="316">
        <v>0.63083808524771401</v>
      </c>
      <c r="F141" s="317">
        <v>1.3457865175412499E-3</v>
      </c>
      <c r="G141" s="318">
        <v>4114.05</v>
      </c>
      <c r="H141" s="319">
        <v>2718.4887654333302</v>
      </c>
      <c r="I141" s="320">
        <v>6832.5417185901497</v>
      </c>
      <c r="J141" s="222" t="s">
        <v>3888</v>
      </c>
      <c r="K141" s="220">
        <v>55</v>
      </c>
      <c r="L141" s="234">
        <v>35341103</v>
      </c>
      <c r="M141" s="321" t="s">
        <v>458</v>
      </c>
      <c r="N141" s="224" t="s">
        <v>4525</v>
      </c>
      <c r="O141" s="220" t="s">
        <v>4526</v>
      </c>
      <c r="P141" s="321" t="s">
        <v>459</v>
      </c>
      <c r="Q141" s="322" t="s">
        <v>460</v>
      </c>
      <c r="R141" s="323" t="s">
        <v>58</v>
      </c>
      <c r="S141" s="324" t="s">
        <v>1167</v>
      </c>
      <c r="T141" s="325">
        <v>3699</v>
      </c>
      <c r="U141" s="326" t="s">
        <v>461</v>
      </c>
      <c r="V141" s="326" t="s">
        <v>2349</v>
      </c>
      <c r="W141" s="327">
        <v>51</v>
      </c>
      <c r="X141" s="333" t="s">
        <v>2603</v>
      </c>
      <c r="Y141" s="329" t="s">
        <v>7219</v>
      </c>
      <c r="Z141" s="330">
        <v>95967000</v>
      </c>
      <c r="AA141" s="331"/>
      <c r="AB141" s="218" t="s">
        <v>5384</v>
      </c>
      <c r="AC141" s="332" t="s">
        <v>6139</v>
      </c>
      <c r="AD141" s="332">
        <v>28</v>
      </c>
      <c r="AE141" s="332" t="s">
        <v>6140</v>
      </c>
      <c r="AF141" s="332" t="s">
        <v>6141</v>
      </c>
      <c r="AG141"/>
      <c r="AH141"/>
      <c r="AI141"/>
      <c r="AJ141"/>
      <c r="AK141" s="193" t="s">
        <v>2350</v>
      </c>
      <c r="AL141" s="192"/>
      <c r="AM141" s="192"/>
      <c r="AN141" s="192"/>
      <c r="AO141" s="192"/>
      <c r="AP141" s="140"/>
      <c r="AQ141" s="194"/>
      <c r="AR141" s="207"/>
      <c r="AS141" s="208"/>
    </row>
    <row r="142" spans="1:45">
      <c r="A142" s="312" t="s">
        <v>520</v>
      </c>
      <c r="B142" s="313">
        <v>32</v>
      </c>
      <c r="C142" s="314">
        <v>0.176772784233067</v>
      </c>
      <c r="D142" s="315">
        <v>1989</v>
      </c>
      <c r="E142" s="316">
        <v>0.55234524513248295</v>
      </c>
      <c r="F142" s="317">
        <v>1.1783352992003099E-3</v>
      </c>
      <c r="G142" s="318">
        <v>4114.05</v>
      </c>
      <c r="H142" s="319">
        <v>2380.2373043846201</v>
      </c>
      <c r="I142" s="320">
        <v>6494.29025754144</v>
      </c>
      <c r="J142" s="219" t="s">
        <v>3889</v>
      </c>
      <c r="K142" s="220">
        <v>51</v>
      </c>
      <c r="L142" s="234">
        <v>996669296</v>
      </c>
      <c r="M142" s="321" t="s">
        <v>462</v>
      </c>
      <c r="N142" s="224" t="s">
        <v>4527</v>
      </c>
      <c r="O142" s="220" t="s">
        <v>4528</v>
      </c>
      <c r="P142" s="321" t="s">
        <v>463</v>
      </c>
      <c r="Q142" s="322" t="s">
        <v>6295</v>
      </c>
      <c r="R142" s="323" t="s">
        <v>58</v>
      </c>
      <c r="S142" s="324"/>
      <c r="T142" s="325"/>
      <c r="U142" s="326"/>
      <c r="V142" s="326"/>
      <c r="W142" s="327"/>
      <c r="X142" s="333" t="s">
        <v>2479</v>
      </c>
      <c r="Y142" s="329" t="s">
        <v>7220</v>
      </c>
      <c r="Z142" s="330" t="s">
        <v>459</v>
      </c>
      <c r="AA142" s="331"/>
      <c r="AB142" s="218" t="s">
        <v>5385</v>
      </c>
      <c r="AC142" s="332" t="s">
        <v>6136</v>
      </c>
      <c r="AD142" s="332">
        <v>1327</v>
      </c>
      <c r="AE142" s="332" t="s">
        <v>6137</v>
      </c>
      <c r="AF142" s="332" t="s">
        <v>6138</v>
      </c>
      <c r="AG142"/>
      <c r="AH142"/>
      <c r="AI142"/>
      <c r="AJ142"/>
      <c r="AK142" s="193" t="s">
        <v>2350</v>
      </c>
      <c r="AL142" s="192"/>
      <c r="AM142" s="192"/>
      <c r="AN142" s="192"/>
      <c r="AO142" s="192"/>
      <c r="AP142" s="140"/>
      <c r="AQ142" s="194"/>
      <c r="AR142" s="207"/>
      <c r="AS142" s="208"/>
    </row>
    <row r="143" spans="1:45">
      <c r="A143" s="312" t="s">
        <v>521</v>
      </c>
      <c r="B143" s="313">
        <v>3102</v>
      </c>
      <c r="C143" s="314">
        <v>0.40133331095447999</v>
      </c>
      <c r="D143" s="315">
        <v>39286</v>
      </c>
      <c r="E143" s="316">
        <v>1.96173743596516</v>
      </c>
      <c r="F143" s="317">
        <v>4.18503551706325E-3</v>
      </c>
      <c r="G143" s="318">
        <v>4114.05</v>
      </c>
      <c r="H143" s="319">
        <v>8453.7717444677692</v>
      </c>
      <c r="I143" s="320">
        <v>12567.824697624599</v>
      </c>
      <c r="J143" s="229" t="s">
        <v>3890</v>
      </c>
      <c r="K143" s="220">
        <v>51</v>
      </c>
      <c r="L143" s="234">
        <v>34996300</v>
      </c>
      <c r="M143" s="321" t="s">
        <v>464</v>
      </c>
      <c r="N143" s="220" t="s">
        <v>4529</v>
      </c>
      <c r="O143" s="220" t="s">
        <v>4530</v>
      </c>
      <c r="P143" s="321" t="s">
        <v>465</v>
      </c>
      <c r="Q143" s="322" t="s">
        <v>466</v>
      </c>
      <c r="R143" s="323" t="s">
        <v>58</v>
      </c>
      <c r="S143" s="324" t="s">
        <v>1168</v>
      </c>
      <c r="T143" s="325">
        <v>599</v>
      </c>
      <c r="U143" s="326" t="s">
        <v>2351</v>
      </c>
      <c r="V143" s="326" t="s">
        <v>2349</v>
      </c>
      <c r="W143" s="327">
        <v>51</v>
      </c>
      <c r="X143" s="333" t="s">
        <v>2604</v>
      </c>
      <c r="Y143" s="329">
        <v>14208662000166</v>
      </c>
      <c r="Z143" s="330">
        <v>92990000</v>
      </c>
      <c r="AA143" s="331"/>
      <c r="AB143" s="218" t="s">
        <v>5386</v>
      </c>
      <c r="AC143" s="332" t="s">
        <v>6142</v>
      </c>
      <c r="AD143" s="332">
        <v>599</v>
      </c>
      <c r="AE143" s="332" t="s">
        <v>6143</v>
      </c>
      <c r="AF143" s="332" t="s">
        <v>6144</v>
      </c>
      <c r="AG143"/>
      <c r="AH143"/>
      <c r="AI143"/>
      <c r="AJ143"/>
      <c r="AK143" s="193" t="s">
        <v>2350</v>
      </c>
      <c r="AL143" s="192"/>
      <c r="AM143" s="192"/>
      <c r="AN143" s="192"/>
      <c r="AO143" s="192"/>
      <c r="AP143" s="140"/>
      <c r="AQ143" s="194"/>
      <c r="AR143" s="207"/>
      <c r="AS143" s="209"/>
    </row>
    <row r="144" spans="1:45">
      <c r="A144" s="312" t="s">
        <v>522</v>
      </c>
      <c r="B144" s="313">
        <v>1686</v>
      </c>
      <c r="C144" s="314">
        <v>0.209891040009343</v>
      </c>
      <c r="D144" s="315">
        <v>23028</v>
      </c>
      <c r="E144" s="316">
        <v>0.94696152194576799</v>
      </c>
      <c r="F144" s="317">
        <v>2.0201824821095399E-3</v>
      </c>
      <c r="G144" s="318">
        <v>4114.05</v>
      </c>
      <c r="H144" s="319">
        <v>4080.7686138612698</v>
      </c>
      <c r="I144" s="320">
        <v>8194.8215670180907</v>
      </c>
      <c r="J144" s="216" t="s">
        <v>3891</v>
      </c>
      <c r="K144" s="220">
        <v>51</v>
      </c>
      <c r="L144" s="234">
        <v>37510100</v>
      </c>
      <c r="M144" s="321" t="s">
        <v>467</v>
      </c>
      <c r="N144" s="220" t="s">
        <v>4531</v>
      </c>
      <c r="O144" s="220" t="s">
        <v>4532</v>
      </c>
      <c r="P144" s="321" t="s">
        <v>468</v>
      </c>
      <c r="Q144" s="322" t="s">
        <v>469</v>
      </c>
      <c r="R144" s="323" t="s">
        <v>58</v>
      </c>
      <c r="S144" s="324" t="s">
        <v>1169</v>
      </c>
      <c r="T144" s="325">
        <v>1047</v>
      </c>
      <c r="U144" s="326"/>
      <c r="V144" s="326" t="s">
        <v>2349</v>
      </c>
      <c r="W144" s="327">
        <v>51</v>
      </c>
      <c r="X144" s="333" t="s">
        <v>2605</v>
      </c>
      <c r="Y144" s="329">
        <v>14650515000141</v>
      </c>
      <c r="Z144" s="330">
        <v>95960000</v>
      </c>
      <c r="AA144" s="331"/>
      <c r="AB144" s="218" t="s">
        <v>5387</v>
      </c>
      <c r="AC144" s="332" t="s">
        <v>6145</v>
      </c>
      <c r="AD144" s="332">
        <v>1047</v>
      </c>
      <c r="AE144" s="332" t="s">
        <v>6146</v>
      </c>
      <c r="AF144" s="332" t="s">
        <v>6147</v>
      </c>
      <c r="AG144"/>
      <c r="AH144"/>
      <c r="AI144"/>
      <c r="AJ144"/>
      <c r="AK144" s="193" t="s">
        <v>2350</v>
      </c>
      <c r="AL144" s="192"/>
      <c r="AM144" s="192"/>
      <c r="AN144" s="192"/>
      <c r="AO144" s="192"/>
      <c r="AP144" s="140"/>
      <c r="AQ144" s="194"/>
      <c r="AR144" s="207"/>
      <c r="AS144" s="208"/>
    </row>
    <row r="145" spans="1:45">
      <c r="A145" s="312" t="s">
        <v>523</v>
      </c>
      <c r="B145" s="313">
        <v>473</v>
      </c>
      <c r="C145" s="314">
        <v>0.30584183105935497</v>
      </c>
      <c r="D145" s="315">
        <v>24086</v>
      </c>
      <c r="E145" s="316">
        <v>1.38918980491801</v>
      </c>
      <c r="F145" s="317">
        <v>2.9636018393377301E-3</v>
      </c>
      <c r="G145" s="318">
        <v>4114.05</v>
      </c>
      <c r="H145" s="319">
        <v>5986.4757154622002</v>
      </c>
      <c r="I145" s="320">
        <v>10100.528668618999</v>
      </c>
      <c r="J145" s="219" t="s">
        <v>3892</v>
      </c>
      <c r="K145" s="220">
        <v>51</v>
      </c>
      <c r="L145" s="234">
        <v>37331180</v>
      </c>
      <c r="M145" s="321" t="s">
        <v>470</v>
      </c>
      <c r="N145" s="224" t="s">
        <v>4533</v>
      </c>
      <c r="O145" s="220" t="s">
        <v>4534</v>
      </c>
      <c r="P145" s="321" t="s">
        <v>471</v>
      </c>
      <c r="Q145" s="322" t="s">
        <v>472</v>
      </c>
      <c r="R145" s="323" t="s">
        <v>58</v>
      </c>
      <c r="S145" s="324" t="s">
        <v>1170</v>
      </c>
      <c r="T145" s="325">
        <v>132</v>
      </c>
      <c r="U145" s="326" t="s">
        <v>2356</v>
      </c>
      <c r="V145" s="326" t="s">
        <v>2349</v>
      </c>
      <c r="W145" s="327">
        <v>51</v>
      </c>
      <c r="X145" s="333" t="s">
        <v>2606</v>
      </c>
      <c r="Y145" s="329">
        <v>14308532000103</v>
      </c>
      <c r="Z145" s="330">
        <v>96610000</v>
      </c>
      <c r="AA145" s="331"/>
      <c r="AB145" s="218" t="s">
        <v>5388</v>
      </c>
      <c r="AC145" s="332" t="s">
        <v>6148</v>
      </c>
      <c r="AD145" s="332">
        <v>132</v>
      </c>
      <c r="AE145" s="332" t="s">
        <v>6149</v>
      </c>
      <c r="AF145" s="332" t="s">
        <v>6150</v>
      </c>
      <c r="AG145"/>
      <c r="AH145"/>
      <c r="AI145"/>
      <c r="AJ145"/>
      <c r="AK145" s="193" t="s">
        <v>2350</v>
      </c>
      <c r="AL145" s="192"/>
      <c r="AM145" s="192"/>
      <c r="AN145" s="192"/>
      <c r="AO145" s="192"/>
      <c r="AP145" s="140"/>
      <c r="AQ145" s="194"/>
      <c r="AR145" s="207"/>
      <c r="AS145" s="208"/>
    </row>
    <row r="146" spans="1:45">
      <c r="A146" s="312" t="s">
        <v>524</v>
      </c>
      <c r="B146" s="313">
        <v>10</v>
      </c>
      <c r="C146" s="314">
        <v>0.27042747469381401</v>
      </c>
      <c r="D146" s="315">
        <v>1501</v>
      </c>
      <c r="E146" s="316">
        <v>0.81004270730753203</v>
      </c>
      <c r="F146" s="317">
        <v>1.7280893142319E-3</v>
      </c>
      <c r="G146" s="318">
        <v>4114.05</v>
      </c>
      <c r="H146" s="319">
        <v>3490.7404147484499</v>
      </c>
      <c r="I146" s="320">
        <v>7604.7933679052703</v>
      </c>
      <c r="J146" s="219" t="s">
        <v>3893</v>
      </c>
      <c r="K146" s="220">
        <v>54</v>
      </c>
      <c r="L146" s="234">
        <v>33639600</v>
      </c>
      <c r="M146" s="321" t="s">
        <v>473</v>
      </c>
      <c r="N146" s="220" t="s">
        <v>4535</v>
      </c>
      <c r="O146" s="220" t="s">
        <v>4536</v>
      </c>
      <c r="P146" s="321" t="s">
        <v>474</v>
      </c>
      <c r="Q146" s="322" t="s">
        <v>475</v>
      </c>
      <c r="R146" s="323" t="s">
        <v>58</v>
      </c>
      <c r="S146" s="324" t="s">
        <v>1171</v>
      </c>
      <c r="T146" s="325">
        <v>585</v>
      </c>
      <c r="U146" s="326" t="s">
        <v>476</v>
      </c>
      <c r="V146" s="326" t="s">
        <v>2349</v>
      </c>
      <c r="W146" s="327">
        <v>54</v>
      </c>
      <c r="X146" s="333" t="s">
        <v>2607</v>
      </c>
      <c r="Y146" s="329" t="s">
        <v>7221</v>
      </c>
      <c r="Z146" s="330">
        <v>99645000</v>
      </c>
      <c r="AA146" s="331"/>
      <c r="AB146" s="218" t="s">
        <v>5389</v>
      </c>
      <c r="AC146" s="332" t="s">
        <v>6151</v>
      </c>
      <c r="AD146" s="332">
        <v>35</v>
      </c>
      <c r="AE146" s="332" t="s">
        <v>6152</v>
      </c>
      <c r="AF146" s="332" t="s">
        <v>6153</v>
      </c>
      <c r="AG146"/>
      <c r="AH146"/>
      <c r="AI146"/>
      <c r="AJ146"/>
      <c r="AK146" s="193" t="s">
        <v>2350</v>
      </c>
      <c r="AL146" s="192"/>
      <c r="AM146" s="192"/>
      <c r="AN146" s="192"/>
      <c r="AO146" s="192"/>
      <c r="AP146" s="140"/>
      <c r="AQ146" s="194"/>
      <c r="AR146" s="207"/>
      <c r="AS146" s="208"/>
    </row>
    <row r="147" spans="1:45">
      <c r="A147" s="312" t="s">
        <v>525</v>
      </c>
      <c r="B147" s="313">
        <v>155</v>
      </c>
      <c r="C147" s="314">
        <v>0.23393468758262301</v>
      </c>
      <c r="D147" s="315">
        <v>3029</v>
      </c>
      <c r="E147" s="316">
        <v>0.77855538748368303</v>
      </c>
      <c r="F147" s="317">
        <v>1.6609164350361201E-3</v>
      </c>
      <c r="G147" s="318">
        <v>4114.05</v>
      </c>
      <c r="H147" s="319">
        <v>3355.0511987729601</v>
      </c>
      <c r="I147" s="320">
        <v>7469.1041519297896</v>
      </c>
      <c r="J147" s="222" t="s">
        <v>3894</v>
      </c>
      <c r="K147" s="220">
        <v>54</v>
      </c>
      <c r="L147" s="234">
        <v>35441085</v>
      </c>
      <c r="M147" s="321" t="s">
        <v>480</v>
      </c>
      <c r="N147" s="220" t="s">
        <v>4537</v>
      </c>
      <c r="O147" s="220" t="s">
        <v>4538</v>
      </c>
      <c r="P147" s="321" t="s">
        <v>481</v>
      </c>
      <c r="Q147" s="322" t="s">
        <v>475</v>
      </c>
      <c r="R147" s="323" t="s">
        <v>58</v>
      </c>
      <c r="S147" s="324"/>
      <c r="T147" s="325"/>
      <c r="U147" s="326"/>
      <c r="V147" s="326"/>
      <c r="W147" s="327"/>
      <c r="X147" s="333" t="s">
        <v>2479</v>
      </c>
      <c r="Y147" s="329">
        <v>13761537000116</v>
      </c>
      <c r="Z147" s="330" t="s">
        <v>481</v>
      </c>
      <c r="AA147" s="331"/>
      <c r="AB147" s="218" t="s">
        <v>5390</v>
      </c>
      <c r="AC147" s="332" t="s">
        <v>6154</v>
      </c>
      <c r="AD147" s="332">
        <v>585</v>
      </c>
      <c r="AE147" s="332" t="s">
        <v>6155</v>
      </c>
      <c r="AF147" s="332" t="s">
        <v>6156</v>
      </c>
      <c r="AG147"/>
      <c r="AH147"/>
      <c r="AI147"/>
      <c r="AJ147"/>
      <c r="AK147" s="193" t="s">
        <v>2350</v>
      </c>
      <c r="AL147" s="192"/>
      <c r="AM147" s="192"/>
      <c r="AN147" s="192"/>
      <c r="AO147" s="192"/>
      <c r="AP147" s="140"/>
      <c r="AQ147" s="194"/>
      <c r="AR147" s="207"/>
      <c r="AS147" s="208"/>
    </row>
    <row r="148" spans="1:45">
      <c r="A148" s="312" t="s">
        <v>526</v>
      </c>
      <c r="B148" s="313">
        <v>549</v>
      </c>
      <c r="C148" s="314">
        <v>0.21602046985644999</v>
      </c>
      <c r="D148" s="315">
        <v>9271</v>
      </c>
      <c r="E148" s="316">
        <v>0.85028377795891297</v>
      </c>
      <c r="F148" s="317">
        <v>1.8139368424653799E-3</v>
      </c>
      <c r="G148" s="318">
        <v>4114.05</v>
      </c>
      <c r="H148" s="319">
        <v>3664.1524217800602</v>
      </c>
      <c r="I148" s="320">
        <v>7778.2053749368897</v>
      </c>
      <c r="J148" s="214" t="s">
        <v>3895</v>
      </c>
      <c r="K148" s="220">
        <v>55</v>
      </c>
      <c r="L148" s="234">
        <v>33292750</v>
      </c>
      <c r="M148" s="321" t="s">
        <v>477</v>
      </c>
      <c r="N148" s="220" t="s">
        <v>4539</v>
      </c>
      <c r="O148" s="220" t="s">
        <v>4540</v>
      </c>
      <c r="P148" s="321" t="s">
        <v>478</v>
      </c>
      <c r="Q148" s="322" t="s">
        <v>479</v>
      </c>
      <c r="R148" s="323" t="s">
        <v>58</v>
      </c>
      <c r="S148" s="324" t="s">
        <v>1172</v>
      </c>
      <c r="T148" s="325">
        <v>601</v>
      </c>
      <c r="U148" s="326" t="s">
        <v>2351</v>
      </c>
      <c r="V148" s="326" t="s">
        <v>2349</v>
      </c>
      <c r="W148" s="327">
        <v>55</v>
      </c>
      <c r="X148" s="333" t="s">
        <v>2608</v>
      </c>
      <c r="Y148" s="329">
        <v>14285702000173</v>
      </c>
      <c r="Z148" s="330">
        <v>98855000</v>
      </c>
      <c r="AA148" s="331"/>
      <c r="AB148" s="218" t="s">
        <v>5391</v>
      </c>
      <c r="AC148" s="332" t="s">
        <v>6157</v>
      </c>
      <c r="AD148" s="332">
        <v>601</v>
      </c>
      <c r="AE148" s="332" t="s">
        <v>6158</v>
      </c>
      <c r="AF148" s="332" t="s">
        <v>6159</v>
      </c>
      <c r="AG148"/>
      <c r="AH148"/>
      <c r="AI148"/>
      <c r="AJ148"/>
      <c r="AK148" s="193" t="s">
        <v>2350</v>
      </c>
      <c r="AL148" s="192"/>
      <c r="AM148" s="192"/>
      <c r="AN148" s="192"/>
      <c r="AO148" s="192"/>
      <c r="AP148" s="140"/>
      <c r="AQ148" s="194"/>
      <c r="AR148" s="207"/>
      <c r="AS148" s="208"/>
    </row>
    <row r="149" spans="1:45">
      <c r="A149" s="312" t="s">
        <v>527</v>
      </c>
      <c r="B149" s="313">
        <v>414</v>
      </c>
      <c r="C149" s="314">
        <v>0.27684294288889799</v>
      </c>
      <c r="D149" s="315">
        <v>3123</v>
      </c>
      <c r="E149" s="316">
        <v>0.92559128081320696</v>
      </c>
      <c r="F149" s="317">
        <v>1.9745926817069399E-3</v>
      </c>
      <c r="G149" s="318">
        <v>4114.05</v>
      </c>
      <c r="H149" s="319">
        <v>3988.6772170480099</v>
      </c>
      <c r="I149" s="320">
        <v>8102.7301702048298</v>
      </c>
      <c r="J149" s="219" t="s">
        <v>3896</v>
      </c>
      <c r="K149" s="220">
        <v>54</v>
      </c>
      <c r="L149" s="234">
        <v>33391044</v>
      </c>
      <c r="M149" s="321" t="s">
        <v>482</v>
      </c>
      <c r="N149" s="220" t="s">
        <v>4541</v>
      </c>
      <c r="O149" s="220" t="s">
        <v>4542</v>
      </c>
      <c r="P149" s="321" t="s">
        <v>483</v>
      </c>
      <c r="Q149" s="322" t="s">
        <v>484</v>
      </c>
      <c r="R149" s="323" t="s">
        <v>58</v>
      </c>
      <c r="S149" s="324" t="s">
        <v>1173</v>
      </c>
      <c r="T149" s="325">
        <v>137</v>
      </c>
      <c r="U149" s="326" t="s">
        <v>2351</v>
      </c>
      <c r="V149" s="326" t="s">
        <v>2349</v>
      </c>
      <c r="W149" s="327">
        <v>54</v>
      </c>
      <c r="X149" s="333" t="s">
        <v>2609</v>
      </c>
      <c r="Y149" s="329">
        <v>14273470000133</v>
      </c>
      <c r="Z149" s="330">
        <v>99920000</v>
      </c>
      <c r="AA149" s="331"/>
      <c r="AB149" s="218" t="s">
        <v>5392</v>
      </c>
      <c r="AC149" s="332" t="s">
        <v>6160</v>
      </c>
      <c r="AD149" s="332">
        <v>440</v>
      </c>
      <c r="AE149" s="332" t="s">
        <v>6161</v>
      </c>
      <c r="AF149" s="332" t="s">
        <v>6162</v>
      </c>
      <c r="AG149"/>
      <c r="AH149"/>
      <c r="AI149"/>
      <c r="AJ149"/>
      <c r="AK149" s="193" t="s">
        <v>2350</v>
      </c>
      <c r="AL149" s="192"/>
      <c r="AM149" s="192"/>
      <c r="AN149" s="192"/>
      <c r="AO149" s="192"/>
      <c r="AP149" s="140"/>
      <c r="AQ149" s="194"/>
      <c r="AR149" s="207"/>
      <c r="AS149" s="208"/>
    </row>
    <row r="150" spans="1:45">
      <c r="A150" s="312" t="s">
        <v>528</v>
      </c>
      <c r="B150" s="313">
        <v>7996</v>
      </c>
      <c r="C150" s="314">
        <v>0.21820121470619899</v>
      </c>
      <c r="D150" s="315">
        <v>106603</v>
      </c>
      <c r="E150" s="316">
        <v>1.2388609903011101</v>
      </c>
      <c r="F150" s="317">
        <v>2.6429007012161499E-3</v>
      </c>
      <c r="G150" s="318">
        <v>4114.05</v>
      </c>
      <c r="H150" s="319">
        <v>5338.6594164566304</v>
      </c>
      <c r="I150" s="320">
        <v>9452.7123696134495</v>
      </c>
      <c r="J150" s="214" t="s">
        <v>3897</v>
      </c>
      <c r="K150" s="220">
        <v>54</v>
      </c>
      <c r="L150" s="234">
        <v>35207000</v>
      </c>
      <c r="M150" s="321" t="s">
        <v>485</v>
      </c>
      <c r="N150" s="220" t="s">
        <v>4543</v>
      </c>
      <c r="O150" s="220" t="s">
        <v>4544</v>
      </c>
      <c r="P150" s="321" t="s">
        <v>486</v>
      </c>
      <c r="Q150" s="322" t="s">
        <v>487</v>
      </c>
      <c r="R150" s="323" t="s">
        <v>58</v>
      </c>
      <c r="S150" s="324" t="s">
        <v>1174</v>
      </c>
      <c r="T150" s="325">
        <v>354</v>
      </c>
      <c r="U150" s="326" t="s">
        <v>2351</v>
      </c>
      <c r="V150" s="326" t="s">
        <v>2349</v>
      </c>
      <c r="W150" s="327">
        <v>54</v>
      </c>
      <c r="X150" s="333" t="s">
        <v>2610</v>
      </c>
      <c r="Y150" s="329">
        <v>13507772000166</v>
      </c>
      <c r="Z150" s="330">
        <v>99700000</v>
      </c>
      <c r="AA150" s="331"/>
      <c r="AB150" s="218" t="s">
        <v>5393</v>
      </c>
      <c r="AC150" s="332" t="s">
        <v>6163</v>
      </c>
      <c r="AD150" s="332">
        <v>227</v>
      </c>
      <c r="AE150" s="332" t="s">
        <v>6164</v>
      </c>
      <c r="AF150" s="332" t="s">
        <v>6165</v>
      </c>
      <c r="AG150"/>
      <c r="AH150"/>
      <c r="AI150"/>
      <c r="AJ150"/>
      <c r="AK150" s="193" t="s">
        <v>2350</v>
      </c>
      <c r="AL150" s="192"/>
      <c r="AM150" s="192"/>
      <c r="AN150" s="192"/>
      <c r="AO150" s="192"/>
      <c r="AP150" s="140"/>
      <c r="AQ150" s="194"/>
      <c r="AR150" s="207"/>
      <c r="AS150" s="208"/>
    </row>
    <row r="151" spans="1:45">
      <c r="A151" s="312" t="s">
        <v>529</v>
      </c>
      <c r="B151" s="313">
        <v>463</v>
      </c>
      <c r="C151" s="314">
        <v>0.22856438222463801</v>
      </c>
      <c r="D151" s="315">
        <v>3134</v>
      </c>
      <c r="E151" s="316">
        <v>0.76458082644668102</v>
      </c>
      <c r="F151" s="317">
        <v>1.6311040691185301E-3</v>
      </c>
      <c r="G151" s="318">
        <v>4114.05</v>
      </c>
      <c r="H151" s="319">
        <v>3294.83021961944</v>
      </c>
      <c r="I151" s="320">
        <v>7408.8831727762599</v>
      </c>
      <c r="J151" s="214" t="s">
        <v>3898</v>
      </c>
      <c r="K151" s="220">
        <v>54</v>
      </c>
      <c r="L151" s="234">
        <v>33781105</v>
      </c>
      <c r="M151" s="321" t="s">
        <v>488</v>
      </c>
      <c r="N151" s="220" t="s">
        <v>4545</v>
      </c>
      <c r="O151" s="220" t="s">
        <v>4546</v>
      </c>
      <c r="P151" s="321" t="s">
        <v>489</v>
      </c>
      <c r="Q151" s="322" t="s">
        <v>490</v>
      </c>
      <c r="R151" s="323" t="s">
        <v>58</v>
      </c>
      <c r="S151" s="324" t="s">
        <v>1175</v>
      </c>
      <c r="T151" s="325">
        <v>56</v>
      </c>
      <c r="U151" s="326" t="s">
        <v>2351</v>
      </c>
      <c r="V151" s="326" t="s">
        <v>2349</v>
      </c>
      <c r="W151" s="327">
        <v>54</v>
      </c>
      <c r="X151" s="333" t="s">
        <v>2611</v>
      </c>
      <c r="Y151" s="329">
        <v>14368764000149</v>
      </c>
      <c r="Z151" s="330">
        <v>99140000</v>
      </c>
      <c r="AA151" s="331"/>
      <c r="AB151" s="218" t="s">
        <v>5394</v>
      </c>
      <c r="AC151" s="332" t="s">
        <v>6166</v>
      </c>
      <c r="AD151" s="332">
        <v>3618</v>
      </c>
      <c r="AE151" s="332" t="s">
        <v>6167</v>
      </c>
      <c r="AF151" s="332" t="s">
        <v>6168</v>
      </c>
      <c r="AG151"/>
      <c r="AH151"/>
      <c r="AI151"/>
      <c r="AJ151"/>
      <c r="AK151" s="193" t="s">
        <v>2350</v>
      </c>
      <c r="AL151" s="192"/>
      <c r="AM151" s="192"/>
      <c r="AN151" s="192"/>
      <c r="AO151" s="192"/>
      <c r="AP151" s="140"/>
      <c r="AQ151" s="194"/>
      <c r="AR151" s="207"/>
      <c r="AS151" s="208"/>
    </row>
    <row r="152" spans="1:45">
      <c r="A152" s="312" t="s">
        <v>530</v>
      </c>
      <c r="B152" s="313">
        <v>86</v>
      </c>
      <c r="C152" s="314">
        <v>0.22828706259091699</v>
      </c>
      <c r="D152" s="315">
        <v>5176</v>
      </c>
      <c r="E152" s="316">
        <v>0.823342322490204</v>
      </c>
      <c r="F152" s="317">
        <v>1.7564617971556301E-3</v>
      </c>
      <c r="G152" s="318">
        <v>4114.05</v>
      </c>
      <c r="H152" s="319">
        <v>3548.0528302543698</v>
      </c>
      <c r="I152" s="320">
        <v>7662.1057834111998</v>
      </c>
      <c r="J152" s="216" t="s">
        <v>3899</v>
      </c>
      <c r="K152" s="220">
        <v>54</v>
      </c>
      <c r="L152" s="234">
        <v>33751114</v>
      </c>
      <c r="M152" s="321" t="s">
        <v>491</v>
      </c>
      <c r="N152" s="220" t="s">
        <v>4547</v>
      </c>
      <c r="O152" s="220" t="s">
        <v>4548</v>
      </c>
      <c r="P152" s="321" t="s">
        <v>492</v>
      </c>
      <c r="Q152" s="322" t="s">
        <v>493</v>
      </c>
      <c r="R152" s="323" t="s">
        <v>58</v>
      </c>
      <c r="S152" s="324" t="s">
        <v>1176</v>
      </c>
      <c r="T152" s="325">
        <v>440</v>
      </c>
      <c r="U152" s="326" t="s">
        <v>2351</v>
      </c>
      <c r="V152" s="326" t="s">
        <v>2349</v>
      </c>
      <c r="W152" s="327">
        <v>54</v>
      </c>
      <c r="X152" s="333" t="s">
        <v>2612</v>
      </c>
      <c r="Y152" s="329">
        <v>13716463000104</v>
      </c>
      <c r="Z152" s="330">
        <v>99750000</v>
      </c>
      <c r="AA152" s="331"/>
      <c r="AB152" s="218" t="s">
        <v>5395</v>
      </c>
      <c r="AC152" s="332" t="s">
        <v>6169</v>
      </c>
      <c r="AD152" s="332">
        <v>440</v>
      </c>
      <c r="AE152" s="332" t="s">
        <v>6170</v>
      </c>
      <c r="AF152" s="332" t="s">
        <v>6171</v>
      </c>
      <c r="AG152"/>
      <c r="AH152"/>
      <c r="AI152"/>
      <c r="AJ152"/>
      <c r="AK152" s="193" t="s">
        <v>2350</v>
      </c>
      <c r="AL152" s="192"/>
      <c r="AM152" s="192"/>
      <c r="AN152" s="192"/>
      <c r="AO152" s="192"/>
      <c r="AP152" s="140"/>
      <c r="AQ152" s="194"/>
      <c r="AR152" s="207"/>
      <c r="AS152" s="208"/>
    </row>
    <row r="153" spans="1:45">
      <c r="A153" s="312" t="s">
        <v>531</v>
      </c>
      <c r="B153" s="313">
        <v>203</v>
      </c>
      <c r="C153" s="314">
        <v>0.22172231193605199</v>
      </c>
      <c r="D153" s="315">
        <v>7456</v>
      </c>
      <c r="E153" s="316">
        <v>0.84466652562166999</v>
      </c>
      <c r="F153" s="317">
        <v>1.8019533832579E-3</v>
      </c>
      <c r="G153" s="318">
        <v>4114.05</v>
      </c>
      <c r="H153" s="319">
        <v>3639.94583418096</v>
      </c>
      <c r="I153" s="320">
        <v>7753.9987873377904</v>
      </c>
      <c r="J153" s="216" t="s">
        <v>3900</v>
      </c>
      <c r="K153" s="220">
        <v>55</v>
      </c>
      <c r="L153" s="234">
        <v>37481200</v>
      </c>
      <c r="M153" s="321" t="s">
        <v>494</v>
      </c>
      <c r="N153" s="220" t="s">
        <v>4549</v>
      </c>
      <c r="O153" s="220" t="s">
        <v>4550</v>
      </c>
      <c r="P153" s="321" t="s">
        <v>495</v>
      </c>
      <c r="Q153" s="322" t="s">
        <v>496</v>
      </c>
      <c r="R153" s="323" t="s">
        <v>58</v>
      </c>
      <c r="S153" s="324" t="s">
        <v>1177</v>
      </c>
      <c r="T153" s="325">
        <v>364</v>
      </c>
      <c r="U153" s="326" t="s">
        <v>2351</v>
      </c>
      <c r="V153" s="326" t="s">
        <v>2349</v>
      </c>
      <c r="W153" s="327">
        <v>55</v>
      </c>
      <c r="X153" s="333" t="s">
        <v>2613</v>
      </c>
      <c r="Y153" s="329">
        <v>14524892000134</v>
      </c>
      <c r="Z153" s="330">
        <v>98390000</v>
      </c>
      <c r="AA153" s="331"/>
      <c r="AB153" s="218" t="s">
        <v>5396</v>
      </c>
      <c r="AC153" s="332" t="s">
        <v>6172</v>
      </c>
      <c r="AD153" s="332">
        <v>200</v>
      </c>
      <c r="AE153" s="332" t="s">
        <v>6173</v>
      </c>
      <c r="AF153" s="332" t="s">
        <v>6174</v>
      </c>
      <c r="AG153"/>
      <c r="AH153"/>
      <c r="AI153"/>
      <c r="AJ153"/>
      <c r="AK153" s="193" t="s">
        <v>2350</v>
      </c>
      <c r="AL153" s="192"/>
      <c r="AM153" s="192"/>
      <c r="AN153" s="192"/>
      <c r="AO153" s="192"/>
      <c r="AP153" s="140"/>
      <c r="AQ153" s="194"/>
      <c r="AR153" s="207"/>
      <c r="AS153" s="208"/>
    </row>
    <row r="154" spans="1:45">
      <c r="A154" s="312" t="s">
        <v>532</v>
      </c>
      <c r="B154" s="313">
        <v>1741</v>
      </c>
      <c r="C154" s="314">
        <v>0.29779519967350498</v>
      </c>
      <c r="D154" s="315">
        <v>3321</v>
      </c>
      <c r="E154" s="316">
        <v>1.0048657043281199</v>
      </c>
      <c r="F154" s="317">
        <v>2.14371127623557E-3</v>
      </c>
      <c r="G154" s="318">
        <v>4114.05</v>
      </c>
      <c r="H154" s="319">
        <v>4330.2967779958399</v>
      </c>
      <c r="I154" s="320">
        <v>8444.3497311526698</v>
      </c>
      <c r="J154" s="216" t="s">
        <v>3901</v>
      </c>
      <c r="K154" s="220">
        <v>54</v>
      </c>
      <c r="L154" s="234">
        <v>33541222</v>
      </c>
      <c r="M154" s="321" t="s">
        <v>497</v>
      </c>
      <c r="N154" s="220" t="s">
        <v>4551</v>
      </c>
      <c r="O154" s="220" t="s">
        <v>4552</v>
      </c>
      <c r="P154" s="321" t="s">
        <v>498</v>
      </c>
      <c r="Q154" s="322" t="s">
        <v>499</v>
      </c>
      <c r="R154" s="323" t="s">
        <v>58</v>
      </c>
      <c r="S154" s="324" t="s">
        <v>1178</v>
      </c>
      <c r="T154" s="325">
        <v>695</v>
      </c>
      <c r="U154" s="326" t="s">
        <v>2369</v>
      </c>
      <c r="V154" s="326" t="s">
        <v>2349</v>
      </c>
      <c r="W154" s="327">
        <v>54</v>
      </c>
      <c r="X154" s="333" t="s">
        <v>2614</v>
      </c>
      <c r="Y154" s="329">
        <v>13588667000107</v>
      </c>
      <c r="Z154" s="330">
        <v>95380000</v>
      </c>
      <c r="AA154" s="331"/>
      <c r="AB154" s="218" t="s">
        <v>5397</v>
      </c>
      <c r="AC154" s="332" t="s">
        <v>5818</v>
      </c>
      <c r="AD154" s="332">
        <v>695</v>
      </c>
      <c r="AE154" s="332" t="s">
        <v>6175</v>
      </c>
      <c r="AF154" s="332" t="s">
        <v>6176</v>
      </c>
      <c r="AG154"/>
      <c r="AH154"/>
      <c r="AI154"/>
      <c r="AJ154"/>
      <c r="AK154" s="193" t="s">
        <v>2350</v>
      </c>
      <c r="AL154" s="192"/>
      <c r="AM154" s="192"/>
      <c r="AN154" s="192"/>
      <c r="AO154" s="192"/>
      <c r="AP154" s="140"/>
      <c r="AQ154" s="194"/>
      <c r="AR154" s="207"/>
      <c r="AS154" s="208"/>
    </row>
    <row r="155" spans="1:45">
      <c r="A155" s="312" t="s">
        <v>533</v>
      </c>
      <c r="B155" s="313">
        <v>34</v>
      </c>
      <c r="C155" s="314">
        <v>0.225088303022807</v>
      </c>
      <c r="D155" s="315">
        <v>3269</v>
      </c>
      <c r="E155" s="316">
        <v>0.75773119148631696</v>
      </c>
      <c r="F155" s="317">
        <v>1.6164915297121401E-3</v>
      </c>
      <c r="G155" s="318">
        <v>4114.05</v>
      </c>
      <c r="H155" s="319">
        <v>3265.3128900185202</v>
      </c>
      <c r="I155" s="320">
        <v>7379.3658431753402</v>
      </c>
      <c r="J155" s="216" t="s">
        <v>3902</v>
      </c>
      <c r="K155" s="220">
        <v>55</v>
      </c>
      <c r="L155" s="234">
        <v>36164189</v>
      </c>
      <c r="M155" s="321" t="s">
        <v>500</v>
      </c>
      <c r="N155" s="220" t="s">
        <v>4553</v>
      </c>
      <c r="O155" s="220" t="s">
        <v>4554</v>
      </c>
      <c r="P155" s="321" t="s">
        <v>501</v>
      </c>
      <c r="Q155" s="322" t="s">
        <v>502</v>
      </c>
      <c r="R155" s="323" t="s">
        <v>58</v>
      </c>
      <c r="S155" s="324" t="s">
        <v>1179</v>
      </c>
      <c r="T155" s="325">
        <v>50</v>
      </c>
      <c r="U155" s="326" t="s">
        <v>503</v>
      </c>
      <c r="V155" s="326" t="s">
        <v>2349</v>
      </c>
      <c r="W155" s="327">
        <v>55</v>
      </c>
      <c r="X155" s="333" t="s">
        <v>2615</v>
      </c>
      <c r="Y155" s="329">
        <v>15684711000108</v>
      </c>
      <c r="Z155" s="330">
        <v>98635000</v>
      </c>
      <c r="AA155" s="331"/>
      <c r="AB155" s="218" t="s">
        <v>5398</v>
      </c>
      <c r="AC155" s="332" t="s">
        <v>6177</v>
      </c>
      <c r="AD155" s="332">
        <v>50</v>
      </c>
      <c r="AE155" s="332" t="s">
        <v>6178</v>
      </c>
      <c r="AF155" s="332" t="s">
        <v>6179</v>
      </c>
      <c r="AG155"/>
      <c r="AH155"/>
      <c r="AI155"/>
      <c r="AJ155"/>
      <c r="AK155" s="193" t="s">
        <v>2350</v>
      </c>
      <c r="AL155" s="192"/>
      <c r="AM155" s="192"/>
      <c r="AN155" s="192"/>
      <c r="AO155" s="192"/>
      <c r="AP155" s="140"/>
      <c r="AQ155" s="194"/>
      <c r="AR155" s="207"/>
      <c r="AS155" s="208"/>
    </row>
    <row r="156" spans="1:45">
      <c r="A156" s="312" t="s">
        <v>534</v>
      </c>
      <c r="B156" s="313">
        <v>1405</v>
      </c>
      <c r="C156" s="314">
        <v>0.230963840892494</v>
      </c>
      <c r="D156" s="315">
        <v>15701</v>
      </c>
      <c r="E156" s="316">
        <v>0.98385951531664295</v>
      </c>
      <c r="F156" s="317">
        <v>2.0988981195513602E-3</v>
      </c>
      <c r="G156" s="318">
        <v>4114.05</v>
      </c>
      <c r="H156" s="319">
        <v>4239.7742014937503</v>
      </c>
      <c r="I156" s="320">
        <v>8353.8271546505694</v>
      </c>
      <c r="J156" s="216" t="s">
        <v>3903</v>
      </c>
      <c r="K156" s="220">
        <v>54</v>
      </c>
      <c r="L156" s="234">
        <v>33834450</v>
      </c>
      <c r="M156" s="321" t="s">
        <v>504</v>
      </c>
      <c r="N156" s="220" t="s">
        <v>4555</v>
      </c>
      <c r="O156" s="220" t="s">
        <v>4556</v>
      </c>
      <c r="P156" s="321" t="s">
        <v>505</v>
      </c>
      <c r="Q156" s="322" t="s">
        <v>506</v>
      </c>
      <c r="R156" s="323" t="s">
        <v>58</v>
      </c>
      <c r="S156" s="324" t="s">
        <v>1180</v>
      </c>
      <c r="T156" s="325" t="s">
        <v>2354</v>
      </c>
      <c r="U156" s="326" t="s">
        <v>2351</v>
      </c>
      <c r="V156" s="326" t="s">
        <v>2349</v>
      </c>
      <c r="W156" s="327">
        <v>54</v>
      </c>
      <c r="X156" s="333" t="s">
        <v>2616</v>
      </c>
      <c r="Y156" s="329">
        <v>14378086000103</v>
      </c>
      <c r="Z156" s="330">
        <v>99400000</v>
      </c>
      <c r="AA156" s="331"/>
      <c r="AB156" s="218" t="s">
        <v>5399</v>
      </c>
      <c r="AC156" s="332" t="s">
        <v>6180</v>
      </c>
      <c r="AD156" s="332">
        <v>1459</v>
      </c>
      <c r="AE156" s="332" t="s">
        <v>6181</v>
      </c>
      <c r="AF156" s="332" t="s">
        <v>6182</v>
      </c>
      <c r="AG156"/>
      <c r="AH156"/>
      <c r="AI156"/>
      <c r="AJ156"/>
      <c r="AK156" s="193" t="s">
        <v>2350</v>
      </c>
      <c r="AL156" s="192"/>
      <c r="AM156" s="192"/>
      <c r="AN156" s="192"/>
      <c r="AO156" s="192"/>
      <c r="AP156" s="140"/>
      <c r="AQ156" s="194"/>
      <c r="AR156" s="207"/>
      <c r="AS156" s="208"/>
    </row>
    <row r="157" spans="1:45">
      <c r="A157" s="312" t="s">
        <v>535</v>
      </c>
      <c r="B157" s="313">
        <v>184</v>
      </c>
      <c r="C157" s="314">
        <v>0.192412476236624</v>
      </c>
      <c r="D157" s="315">
        <v>6419</v>
      </c>
      <c r="E157" s="316">
        <v>0.71672629020699896</v>
      </c>
      <c r="F157" s="317">
        <v>1.5290144978313701E-3</v>
      </c>
      <c r="G157" s="318">
        <v>4114.05</v>
      </c>
      <c r="H157" s="319">
        <v>3088.60928561937</v>
      </c>
      <c r="I157" s="320">
        <v>7202.66223877619</v>
      </c>
      <c r="J157" s="214" t="s">
        <v>3904</v>
      </c>
      <c r="K157" s="220">
        <v>54</v>
      </c>
      <c r="L157" s="234">
        <v>33371166</v>
      </c>
      <c r="M157" s="321" t="s">
        <v>507</v>
      </c>
      <c r="N157" s="220" t="s">
        <v>4557</v>
      </c>
      <c r="O157" s="220" t="s">
        <v>4558</v>
      </c>
      <c r="P157" s="321" t="s">
        <v>508</v>
      </c>
      <c r="Q157" s="322" t="s">
        <v>509</v>
      </c>
      <c r="R157" s="323" t="s">
        <v>58</v>
      </c>
      <c r="S157" s="324" t="s">
        <v>1181</v>
      </c>
      <c r="T157" s="325">
        <v>95</v>
      </c>
      <c r="U157" s="326" t="s">
        <v>2351</v>
      </c>
      <c r="V157" s="326" t="s">
        <v>2349</v>
      </c>
      <c r="W157" s="327">
        <v>54</v>
      </c>
      <c r="X157" s="333" t="s">
        <v>2617</v>
      </c>
      <c r="Y157" s="329">
        <v>12218519000120</v>
      </c>
      <c r="Z157" s="330">
        <v>99930000</v>
      </c>
      <c r="AA157" s="331"/>
      <c r="AB157" s="218" t="s">
        <v>5400</v>
      </c>
      <c r="AC157" s="332" t="s">
        <v>6183</v>
      </c>
      <c r="AD157" s="332">
        <v>101</v>
      </c>
      <c r="AE157" s="332" t="s">
        <v>6184</v>
      </c>
      <c r="AF157" s="332" t="s">
        <v>6185</v>
      </c>
      <c r="AG157"/>
      <c r="AH157"/>
      <c r="AI157"/>
      <c r="AJ157"/>
      <c r="AK157" s="193" t="s">
        <v>2350</v>
      </c>
      <c r="AL157" s="192"/>
      <c r="AM157" s="192"/>
      <c r="AN157" s="192"/>
      <c r="AO157" s="192"/>
      <c r="AP157" s="140"/>
      <c r="AQ157" s="194"/>
      <c r="AR157" s="207"/>
      <c r="AS157" s="208"/>
    </row>
    <row r="158" spans="1:45">
      <c r="A158" s="312" t="s">
        <v>536</v>
      </c>
      <c r="B158" s="313">
        <v>279</v>
      </c>
      <c r="C158" s="314">
        <v>0.23585625300445401</v>
      </c>
      <c r="D158" s="315">
        <v>49421</v>
      </c>
      <c r="E158" s="316">
        <v>1.1932573662351</v>
      </c>
      <c r="F158" s="317">
        <v>2.5456130709124699E-3</v>
      </c>
      <c r="G158" s="318">
        <v>4114.05</v>
      </c>
      <c r="H158" s="319">
        <v>5142.1384032431797</v>
      </c>
      <c r="I158" s="320">
        <v>9256.1913564000006</v>
      </c>
      <c r="J158" s="214" t="s">
        <v>3905</v>
      </c>
      <c r="K158" s="220">
        <v>51</v>
      </c>
      <c r="L158" s="234">
        <v>35614050</v>
      </c>
      <c r="M158" s="321" t="s">
        <v>510</v>
      </c>
      <c r="N158" s="223" t="s">
        <v>4559</v>
      </c>
      <c r="O158" s="220" t="s">
        <v>4560</v>
      </c>
      <c r="P158" s="321" t="s">
        <v>511</v>
      </c>
      <c r="Q158" s="322" t="s">
        <v>512</v>
      </c>
      <c r="R158" s="323" t="s">
        <v>58</v>
      </c>
      <c r="S158" s="324" t="s">
        <v>1182</v>
      </c>
      <c r="T158" s="325">
        <v>3454</v>
      </c>
      <c r="U158" s="326" t="s">
        <v>2388</v>
      </c>
      <c r="V158" s="326" t="s">
        <v>2349</v>
      </c>
      <c r="W158" s="327">
        <v>51</v>
      </c>
      <c r="X158" s="333" t="s">
        <v>2618</v>
      </c>
      <c r="Y158" s="329">
        <v>14311561000116</v>
      </c>
      <c r="Z158" s="330">
        <v>93600000</v>
      </c>
      <c r="AA158" s="331"/>
      <c r="AB158" s="218" t="s">
        <v>5401</v>
      </c>
      <c r="AC158" s="332" t="s">
        <v>6186</v>
      </c>
      <c r="AD158" s="332">
        <v>151</v>
      </c>
      <c r="AE158" s="332" t="s">
        <v>6187</v>
      </c>
      <c r="AF158" s="332" t="s">
        <v>6188</v>
      </c>
      <c r="AG158"/>
      <c r="AH158"/>
      <c r="AI158"/>
      <c r="AJ158"/>
      <c r="AK158" s="193" t="s">
        <v>2350</v>
      </c>
      <c r="AL158" s="192"/>
      <c r="AM158" s="192"/>
      <c r="AN158" s="192"/>
      <c r="AO158" s="192"/>
      <c r="AP158" s="140"/>
      <c r="AQ158" s="194"/>
      <c r="AR158" s="207"/>
      <c r="AS158" s="208"/>
    </row>
    <row r="159" spans="1:45">
      <c r="A159" s="312" t="s">
        <v>537</v>
      </c>
      <c r="B159" s="313">
        <v>4685</v>
      </c>
      <c r="C159" s="314">
        <v>0.28858881083323501</v>
      </c>
      <c r="D159" s="315">
        <v>85569</v>
      </c>
      <c r="E159" s="316">
        <v>1.58535657131136</v>
      </c>
      <c r="F159" s="317">
        <v>3.38209050635942E-3</v>
      </c>
      <c r="G159" s="318">
        <v>4114.05</v>
      </c>
      <c r="H159" s="319">
        <v>6831.8228228460302</v>
      </c>
      <c r="I159" s="320">
        <v>10945.8757760029</v>
      </c>
      <c r="J159" s="216" t="s">
        <v>3906</v>
      </c>
      <c r="K159" s="220">
        <v>51</v>
      </c>
      <c r="L159" s="234">
        <v>34338130</v>
      </c>
      <c r="M159" s="321" t="s">
        <v>2889</v>
      </c>
      <c r="N159" s="220" t="s">
        <v>4561</v>
      </c>
      <c r="O159" s="220" t="s">
        <v>4562</v>
      </c>
      <c r="P159" s="321" t="s">
        <v>2890</v>
      </c>
      <c r="Q159" s="322" t="s">
        <v>2891</v>
      </c>
      <c r="R159" s="323" t="s">
        <v>58</v>
      </c>
      <c r="S159" s="324" t="s">
        <v>1183</v>
      </c>
      <c r="T159" s="325">
        <v>150</v>
      </c>
      <c r="U159" s="326" t="s">
        <v>2351</v>
      </c>
      <c r="V159" s="326" t="s">
        <v>2349</v>
      </c>
      <c r="W159" s="327">
        <v>51</v>
      </c>
      <c r="X159" s="333" t="s">
        <v>2619</v>
      </c>
      <c r="Y159" s="329">
        <v>14370156000179</v>
      </c>
      <c r="Z159" s="330">
        <v>93260120</v>
      </c>
      <c r="AA159" s="331"/>
      <c r="AB159" s="218" t="s">
        <v>5402</v>
      </c>
      <c r="AC159" s="332" t="s">
        <v>6189</v>
      </c>
      <c r="AD159" s="332">
        <v>150</v>
      </c>
      <c r="AE159" s="332" t="s">
        <v>6190</v>
      </c>
      <c r="AF159" s="332" t="s">
        <v>6191</v>
      </c>
      <c r="AG159"/>
      <c r="AH159"/>
      <c r="AI159"/>
      <c r="AJ159"/>
      <c r="AK159" s="193" t="s">
        <v>2350</v>
      </c>
      <c r="AL159" s="192"/>
      <c r="AM159" s="192"/>
      <c r="AN159" s="192"/>
      <c r="AO159" s="192"/>
      <c r="AP159" s="140"/>
      <c r="AQ159" s="194"/>
      <c r="AR159" s="207"/>
      <c r="AS159" s="208"/>
    </row>
    <row r="160" spans="1:45">
      <c r="A160" s="312" t="s">
        <v>538</v>
      </c>
      <c r="B160" s="313">
        <v>2694</v>
      </c>
      <c r="C160" s="314">
        <v>0.21940854329522699</v>
      </c>
      <c r="D160" s="315">
        <v>34774</v>
      </c>
      <c r="E160" s="316">
        <v>1.0530323942748401</v>
      </c>
      <c r="F160" s="317">
        <v>2.24646677473947E-3</v>
      </c>
      <c r="G160" s="318">
        <v>4114.05</v>
      </c>
      <c r="H160" s="319">
        <v>4537.8628849737297</v>
      </c>
      <c r="I160" s="320">
        <v>8651.9158381305606</v>
      </c>
      <c r="J160" s="216" t="s">
        <v>3907</v>
      </c>
      <c r="K160" s="220">
        <v>51</v>
      </c>
      <c r="L160" s="234">
        <v>39811007</v>
      </c>
      <c r="M160" s="321" t="s">
        <v>2892</v>
      </c>
      <c r="N160" s="220" t="s">
        <v>4563</v>
      </c>
      <c r="O160" s="223" t="s">
        <v>4564</v>
      </c>
      <c r="P160" s="321" t="s">
        <v>2893</v>
      </c>
      <c r="Q160" s="322" t="s">
        <v>2894</v>
      </c>
      <c r="R160" s="323" t="s">
        <v>58</v>
      </c>
      <c r="S160" s="324" t="s">
        <v>1184</v>
      </c>
      <c r="T160" s="325">
        <v>380</v>
      </c>
      <c r="U160" s="326" t="s">
        <v>2351</v>
      </c>
      <c r="V160" s="326" t="s">
        <v>2349</v>
      </c>
      <c r="W160" s="327">
        <v>51</v>
      </c>
      <c r="X160" s="333" t="s">
        <v>2620</v>
      </c>
      <c r="Y160" s="329">
        <v>13497937000166</v>
      </c>
      <c r="Z160" s="330">
        <v>95880000</v>
      </c>
      <c r="AA160" s="331"/>
      <c r="AB160" s="218" t="s">
        <v>5403</v>
      </c>
      <c r="AC160" s="332" t="s">
        <v>5959</v>
      </c>
      <c r="AD160" s="332">
        <v>343</v>
      </c>
      <c r="AE160" s="332" t="s">
        <v>6192</v>
      </c>
      <c r="AF160" s="332" t="s">
        <v>6193</v>
      </c>
      <c r="AG160"/>
      <c r="AH160"/>
      <c r="AI160"/>
      <c r="AJ160"/>
      <c r="AK160" s="193" t="s">
        <v>2350</v>
      </c>
      <c r="AL160" s="192"/>
      <c r="AM160" s="192"/>
      <c r="AN160" s="192"/>
      <c r="AO160" s="192"/>
      <c r="AP160" s="140"/>
      <c r="AQ160" s="194"/>
      <c r="AR160" s="207"/>
      <c r="AS160" s="208"/>
    </row>
    <row r="161" spans="1:45">
      <c r="A161" s="312" t="s">
        <v>539</v>
      </c>
      <c r="B161" s="313">
        <v>44</v>
      </c>
      <c r="C161" s="314">
        <v>0.180488475097562</v>
      </c>
      <c r="D161" s="315">
        <v>3522</v>
      </c>
      <c r="E161" s="316">
        <v>0.61442358566166999</v>
      </c>
      <c r="F161" s="317">
        <v>1.3107689547915201E-3</v>
      </c>
      <c r="G161" s="318">
        <v>4114.05</v>
      </c>
      <c r="H161" s="319">
        <v>2647.7532886788599</v>
      </c>
      <c r="I161" s="320">
        <v>6761.8062418356903</v>
      </c>
      <c r="J161" s="214" t="s">
        <v>3908</v>
      </c>
      <c r="K161" s="220">
        <v>51</v>
      </c>
      <c r="L161" s="234">
        <v>36167011</v>
      </c>
      <c r="M161" s="321" t="s">
        <v>2895</v>
      </c>
      <c r="N161" s="224" t="s">
        <v>4565</v>
      </c>
      <c r="O161" s="220" t="s">
        <v>4566</v>
      </c>
      <c r="P161" s="321" t="s">
        <v>2896</v>
      </c>
      <c r="Q161" s="322" t="s">
        <v>2897</v>
      </c>
      <c r="R161" s="323" t="s">
        <v>58</v>
      </c>
      <c r="S161" s="324" t="s">
        <v>1185</v>
      </c>
      <c r="T161" s="325">
        <v>27</v>
      </c>
      <c r="U161" s="326" t="s">
        <v>2351</v>
      </c>
      <c r="V161" s="326" t="s">
        <v>2349</v>
      </c>
      <c r="W161" s="327">
        <v>51</v>
      </c>
      <c r="X161" s="333" t="s">
        <v>2621</v>
      </c>
      <c r="Y161" s="329">
        <v>14381692000170</v>
      </c>
      <c r="Z161" s="330">
        <v>96990000</v>
      </c>
      <c r="AA161" s="331"/>
      <c r="AB161" s="218" t="s">
        <v>5404</v>
      </c>
      <c r="AC161" s="332" t="s">
        <v>6194</v>
      </c>
      <c r="AD161" s="332">
        <v>66</v>
      </c>
      <c r="AE161" s="332" t="s">
        <v>6195</v>
      </c>
      <c r="AF161" s="332" t="s">
        <v>6196</v>
      </c>
      <c r="AG161"/>
      <c r="AH161"/>
      <c r="AI161"/>
      <c r="AJ161"/>
      <c r="AK161" s="193" t="s">
        <v>2350</v>
      </c>
      <c r="AL161" s="192"/>
      <c r="AM161" s="192"/>
      <c r="AN161" s="192"/>
      <c r="AO161" s="192"/>
      <c r="AP161" s="140"/>
      <c r="AQ161" s="194"/>
      <c r="AR161" s="207"/>
      <c r="AS161" s="208"/>
    </row>
    <row r="162" spans="1:45">
      <c r="A162" s="312" t="s">
        <v>540</v>
      </c>
      <c r="B162" s="313">
        <v>6</v>
      </c>
      <c r="C162" s="314">
        <v>0.18336750114016701</v>
      </c>
      <c r="D162" s="315">
        <v>2759</v>
      </c>
      <c r="E162" s="316">
        <v>0.60177635814105901</v>
      </c>
      <c r="F162" s="317">
        <v>1.28378823076812E-3</v>
      </c>
      <c r="G162" s="318">
        <v>4114.05</v>
      </c>
      <c r="H162" s="319">
        <v>2593.2522261516001</v>
      </c>
      <c r="I162" s="320">
        <v>6707.3051793084296</v>
      </c>
      <c r="J162" s="222" t="s">
        <v>3909</v>
      </c>
      <c r="K162" s="220">
        <v>55</v>
      </c>
      <c r="L162" s="234">
        <v>33351022</v>
      </c>
      <c r="M162" s="321" t="s">
        <v>2898</v>
      </c>
      <c r="N162" s="220" t="s">
        <v>4567</v>
      </c>
      <c r="O162" s="220" t="s">
        <v>4568</v>
      </c>
      <c r="P162" s="321" t="s">
        <v>2899</v>
      </c>
      <c r="Q162" s="322" t="s">
        <v>2900</v>
      </c>
      <c r="R162" s="323" t="s">
        <v>58</v>
      </c>
      <c r="S162" s="324" t="s">
        <v>1186</v>
      </c>
      <c r="T162" s="325">
        <v>75</v>
      </c>
      <c r="U162" s="326" t="s">
        <v>2351</v>
      </c>
      <c r="V162" s="326" t="s">
        <v>2349</v>
      </c>
      <c r="W162" s="327">
        <v>55</v>
      </c>
      <c r="X162" s="333" t="s">
        <v>2622</v>
      </c>
      <c r="Y162" s="329">
        <v>13563065000197</v>
      </c>
      <c r="Z162" s="330">
        <v>98860000</v>
      </c>
      <c r="AA162" s="331"/>
      <c r="AB162" s="218" t="s">
        <v>5405</v>
      </c>
      <c r="AC162" s="332" t="s">
        <v>6197</v>
      </c>
      <c r="AD162" s="332">
        <v>78</v>
      </c>
      <c r="AE162" s="332" t="s">
        <v>6198</v>
      </c>
      <c r="AF162" s="332" t="s">
        <v>6199</v>
      </c>
      <c r="AG162"/>
      <c r="AH162"/>
      <c r="AI162"/>
      <c r="AJ162"/>
      <c r="AK162" s="193" t="s">
        <v>2350</v>
      </c>
      <c r="AL162" s="192"/>
      <c r="AM162" s="192"/>
      <c r="AN162" s="192"/>
      <c r="AO162" s="192"/>
      <c r="AP162" s="140"/>
      <c r="AQ162" s="194"/>
      <c r="AR162" s="207"/>
      <c r="AS162" s="208"/>
    </row>
    <row r="163" spans="1:45">
      <c r="A163" s="312" t="s">
        <v>541</v>
      </c>
      <c r="B163" s="313">
        <v>26</v>
      </c>
      <c r="C163" s="314">
        <v>0.14182194989791799</v>
      </c>
      <c r="D163" s="315">
        <v>2766</v>
      </c>
      <c r="E163" s="316">
        <v>0.46560890575685798</v>
      </c>
      <c r="F163" s="317">
        <v>9.9329796736774404E-4</v>
      </c>
      <c r="G163" s="318">
        <v>4114.05</v>
      </c>
      <c r="H163" s="319">
        <v>2006.46189408284</v>
      </c>
      <c r="I163" s="320">
        <v>6120.5148472396704</v>
      </c>
      <c r="J163" s="219" t="s">
        <v>3910</v>
      </c>
      <c r="K163" s="220">
        <v>54</v>
      </c>
      <c r="L163" s="234">
        <v>34451066</v>
      </c>
      <c r="M163" s="321" t="s">
        <v>2901</v>
      </c>
      <c r="N163" s="220" t="s">
        <v>4569</v>
      </c>
      <c r="O163" s="220" t="s">
        <v>4570</v>
      </c>
      <c r="P163" s="321" t="s">
        <v>2902</v>
      </c>
      <c r="Q163" s="322" t="s">
        <v>2903</v>
      </c>
      <c r="R163" s="323" t="s">
        <v>58</v>
      </c>
      <c r="S163" s="324" t="s">
        <v>1187</v>
      </c>
      <c r="T163" s="325">
        <v>300</v>
      </c>
      <c r="U163" s="326" t="s">
        <v>2351</v>
      </c>
      <c r="V163" s="326" t="s">
        <v>2349</v>
      </c>
      <c r="W163" s="327">
        <v>54</v>
      </c>
      <c r="X163" s="333" t="s">
        <v>2623</v>
      </c>
      <c r="Y163" s="329">
        <v>14322595000106</v>
      </c>
      <c r="Z163" s="330">
        <v>95333000</v>
      </c>
      <c r="AA163" s="331"/>
      <c r="AB163" s="218" t="s">
        <v>5406</v>
      </c>
      <c r="AC163" s="332" t="s">
        <v>6200</v>
      </c>
      <c r="AD163" s="332">
        <v>67</v>
      </c>
      <c r="AE163" s="332" t="s">
        <v>6201</v>
      </c>
      <c r="AF163" s="332" t="s">
        <v>6202</v>
      </c>
      <c r="AG163"/>
      <c r="AH163"/>
      <c r="AI163"/>
      <c r="AJ163"/>
      <c r="AK163" s="193" t="s">
        <v>2350</v>
      </c>
      <c r="AL163" s="192"/>
      <c r="AM163" s="192"/>
      <c r="AN163" s="192"/>
      <c r="AO163" s="192"/>
      <c r="AP163" s="140"/>
      <c r="AQ163" s="194"/>
      <c r="AR163" s="207"/>
      <c r="AS163" s="208"/>
    </row>
    <row r="164" spans="1:45">
      <c r="A164" s="312" t="s">
        <v>542</v>
      </c>
      <c r="B164" s="313">
        <v>9404</v>
      </c>
      <c r="C164" s="314">
        <v>0.24741712054690301</v>
      </c>
      <c r="D164" s="315">
        <v>71608</v>
      </c>
      <c r="E164" s="316">
        <v>1.3233477395105699</v>
      </c>
      <c r="F164" s="317">
        <v>2.8231389123449802E-3</v>
      </c>
      <c r="G164" s="318">
        <v>4114.05</v>
      </c>
      <c r="H164" s="319">
        <v>5702.7406029368603</v>
      </c>
      <c r="I164" s="320">
        <v>9816.7935560936803</v>
      </c>
      <c r="J164" s="222" t="s">
        <v>3911</v>
      </c>
      <c r="K164" s="220">
        <v>54</v>
      </c>
      <c r="L164" s="234">
        <v>32681611</v>
      </c>
      <c r="M164" s="321" t="s">
        <v>2904</v>
      </c>
      <c r="N164" s="220" t="s">
        <v>4571</v>
      </c>
      <c r="O164" s="220" t="s">
        <v>4572</v>
      </c>
      <c r="P164" s="321" t="s">
        <v>2905</v>
      </c>
      <c r="Q164" s="322" t="s">
        <v>2906</v>
      </c>
      <c r="R164" s="323" t="s">
        <v>58</v>
      </c>
      <c r="S164" s="324" t="s">
        <v>1188</v>
      </c>
      <c r="T164" s="325" t="s">
        <v>2354</v>
      </c>
      <c r="U164" s="326"/>
      <c r="V164" s="326" t="s">
        <v>2349</v>
      </c>
      <c r="W164" s="327">
        <v>54</v>
      </c>
      <c r="X164" s="333" t="s">
        <v>2624</v>
      </c>
      <c r="Y164" s="329">
        <v>14296323000189</v>
      </c>
      <c r="Z164" s="330">
        <v>95180000</v>
      </c>
      <c r="AA164" s="331"/>
      <c r="AB164" s="218" t="s">
        <v>5407</v>
      </c>
      <c r="AC164" s="332" t="s">
        <v>6203</v>
      </c>
      <c r="AD164" s="332">
        <v>710</v>
      </c>
      <c r="AE164" s="332" t="s">
        <v>6204</v>
      </c>
      <c r="AF164" s="332" t="s">
        <v>6205</v>
      </c>
      <c r="AG164"/>
      <c r="AH164"/>
      <c r="AI164"/>
      <c r="AJ164"/>
      <c r="AK164" s="193" t="s">
        <v>2350</v>
      </c>
      <c r="AL164" s="192"/>
      <c r="AM164" s="192"/>
      <c r="AN164" s="192"/>
      <c r="AO164" s="192"/>
      <c r="AP164" s="140"/>
      <c r="AQ164" s="194"/>
      <c r="AR164" s="207"/>
      <c r="AS164" s="208"/>
    </row>
    <row r="165" spans="1:45">
      <c r="A165" s="312" t="s">
        <v>543</v>
      </c>
      <c r="B165" s="313">
        <v>442</v>
      </c>
      <c r="C165" s="314">
        <v>0.22836623364953701</v>
      </c>
      <c r="D165" s="315">
        <v>6798</v>
      </c>
      <c r="E165" s="316">
        <v>0.85800350771779099</v>
      </c>
      <c r="F165" s="317">
        <v>1.83040558218086E-3</v>
      </c>
      <c r="G165" s="318">
        <v>4114.05</v>
      </c>
      <c r="H165" s="319">
        <v>3697.4192760053402</v>
      </c>
      <c r="I165" s="320">
        <v>7811.4722291621702</v>
      </c>
      <c r="J165" s="216" t="s">
        <v>3912</v>
      </c>
      <c r="K165" s="220">
        <v>55</v>
      </c>
      <c r="L165" s="234">
        <v>32633700</v>
      </c>
      <c r="M165" s="321" t="s">
        <v>2907</v>
      </c>
      <c r="N165" s="220" t="s">
        <v>4573</v>
      </c>
      <c r="O165" s="220" t="s">
        <v>4574</v>
      </c>
      <c r="P165" s="321" t="s">
        <v>2908</v>
      </c>
      <c r="Q165" s="322" t="s">
        <v>2909</v>
      </c>
      <c r="R165" s="323" t="s">
        <v>58</v>
      </c>
      <c r="S165" s="324" t="s">
        <v>1189</v>
      </c>
      <c r="T165" s="325">
        <v>609</v>
      </c>
      <c r="U165" s="326" t="s">
        <v>241</v>
      </c>
      <c r="V165" s="326" t="s">
        <v>2349</v>
      </c>
      <c r="W165" s="327">
        <v>55</v>
      </c>
      <c r="X165" s="333" t="s">
        <v>2625</v>
      </c>
      <c r="Y165" s="329">
        <v>14344319000149</v>
      </c>
      <c r="Z165" s="330">
        <v>97220000</v>
      </c>
      <c r="AA165" s="331"/>
      <c r="AB165" s="218" t="s">
        <v>5408</v>
      </c>
      <c r="AC165" s="332" t="s">
        <v>6206</v>
      </c>
      <c r="AD165" s="332">
        <v>790</v>
      </c>
      <c r="AE165" s="332" t="s">
        <v>6207</v>
      </c>
      <c r="AF165" s="332" t="s">
        <v>6208</v>
      </c>
      <c r="AG165"/>
      <c r="AH165"/>
      <c r="AI165"/>
      <c r="AJ165"/>
      <c r="AK165" s="193" t="s">
        <v>2350</v>
      </c>
      <c r="AL165" s="192"/>
      <c r="AM165" s="192"/>
      <c r="AN165" s="192"/>
      <c r="AO165" s="192"/>
      <c r="AP165" s="140"/>
      <c r="AQ165" s="194"/>
      <c r="AR165" s="207"/>
      <c r="AS165" s="208"/>
    </row>
    <row r="166" spans="1:45">
      <c r="A166" s="312" t="s">
        <v>544</v>
      </c>
      <c r="B166" s="313">
        <v>37</v>
      </c>
      <c r="C166" s="314">
        <v>0.24585950316014701</v>
      </c>
      <c r="D166" s="315">
        <v>2607</v>
      </c>
      <c r="E166" s="316">
        <v>0.800033466167962</v>
      </c>
      <c r="F166" s="317">
        <v>1.7067362886434699E-3</v>
      </c>
      <c r="G166" s="318">
        <v>4114.05</v>
      </c>
      <c r="H166" s="319">
        <v>3447.60730305981</v>
      </c>
      <c r="I166" s="320">
        <v>7561.6602562166299</v>
      </c>
      <c r="J166" s="222" t="s">
        <v>3913</v>
      </c>
      <c r="K166" s="220">
        <v>54</v>
      </c>
      <c r="L166" s="234">
        <v>35461001</v>
      </c>
      <c r="M166" s="321" t="s">
        <v>2910</v>
      </c>
      <c r="N166" s="220" t="s">
        <v>4575</v>
      </c>
      <c r="O166" s="220" t="s">
        <v>4576</v>
      </c>
      <c r="P166" s="321" t="s">
        <v>2911</v>
      </c>
      <c r="Q166" s="322" t="s">
        <v>2912</v>
      </c>
      <c r="R166" s="323" t="s">
        <v>58</v>
      </c>
      <c r="S166" s="324" t="s">
        <v>1190</v>
      </c>
      <c r="T166" s="325">
        <v>1225</v>
      </c>
      <c r="U166" s="326" t="s">
        <v>2913</v>
      </c>
      <c r="V166" s="326" t="s">
        <v>2349</v>
      </c>
      <c r="W166" s="327">
        <v>54</v>
      </c>
      <c r="X166" s="333" t="s">
        <v>2626</v>
      </c>
      <c r="Y166" s="329">
        <v>13747315000149</v>
      </c>
      <c r="Z166" s="330">
        <v>99655000</v>
      </c>
      <c r="AA166" s="331"/>
      <c r="AB166" s="218" t="s">
        <v>5409</v>
      </c>
      <c r="AC166" s="332" t="s">
        <v>6209</v>
      </c>
      <c r="AD166" s="332">
        <v>1225</v>
      </c>
      <c r="AE166" s="332" t="s">
        <v>6210</v>
      </c>
      <c r="AF166" s="332" t="s">
        <v>6211</v>
      </c>
      <c r="AG166"/>
      <c r="AH166"/>
      <c r="AI166"/>
      <c r="AJ166"/>
      <c r="AK166" s="193" t="s">
        <v>2350</v>
      </c>
      <c r="AL166" s="192"/>
      <c r="AM166" s="192"/>
      <c r="AN166" s="192"/>
      <c r="AO166" s="192"/>
      <c r="AP166" s="140"/>
      <c r="AQ166" s="194"/>
      <c r="AR166" s="207"/>
      <c r="AS166" s="208"/>
    </row>
    <row r="167" spans="1:45">
      <c r="A167" s="312" t="s">
        <v>545</v>
      </c>
      <c r="B167" s="313">
        <v>273</v>
      </c>
      <c r="C167" s="314">
        <v>0.23031784357431501</v>
      </c>
      <c r="D167" s="315">
        <v>4474</v>
      </c>
      <c r="E167" s="316">
        <v>0.81270322404500595</v>
      </c>
      <c r="F167" s="317">
        <v>1.73376507737734E-3</v>
      </c>
      <c r="G167" s="318">
        <v>4114.05</v>
      </c>
      <c r="H167" s="319">
        <v>3502.2054563022298</v>
      </c>
      <c r="I167" s="320">
        <v>7616.2584094590502</v>
      </c>
      <c r="J167" s="219" t="s">
        <v>3914</v>
      </c>
      <c r="K167" s="220">
        <v>51</v>
      </c>
      <c r="L167" s="234">
        <v>36092100</v>
      </c>
      <c r="M167" s="321" t="s">
        <v>2914</v>
      </c>
      <c r="N167" s="220" t="s">
        <v>4577</v>
      </c>
      <c r="O167" s="220" t="s">
        <v>4578</v>
      </c>
      <c r="P167" s="321" t="s">
        <v>2915</v>
      </c>
      <c r="Q167" s="322" t="s">
        <v>2916</v>
      </c>
      <c r="R167" s="323" t="s">
        <v>58</v>
      </c>
      <c r="S167" s="324" t="s">
        <v>1191</v>
      </c>
      <c r="T167" s="325">
        <v>100</v>
      </c>
      <c r="U167" s="326" t="s">
        <v>2351</v>
      </c>
      <c r="V167" s="326" t="s">
        <v>2349</v>
      </c>
      <c r="W167" s="327">
        <v>51</v>
      </c>
      <c r="X167" s="333" t="s">
        <v>2627</v>
      </c>
      <c r="Y167" s="329">
        <v>14370421000119</v>
      </c>
      <c r="Z167" s="330">
        <v>95875000</v>
      </c>
      <c r="AA167" s="331"/>
      <c r="AB167" s="218" t="s">
        <v>5410</v>
      </c>
      <c r="AC167" s="332" t="s">
        <v>6212</v>
      </c>
      <c r="AD167" s="332">
        <v>112</v>
      </c>
      <c r="AE167" s="332" t="s">
        <v>6213</v>
      </c>
      <c r="AF167" s="332" t="s">
        <v>6214</v>
      </c>
      <c r="AG167"/>
      <c r="AH167"/>
      <c r="AI167"/>
      <c r="AJ167"/>
      <c r="AK167" s="193" t="s">
        <v>2350</v>
      </c>
      <c r="AL167" s="192"/>
      <c r="AM167" s="192"/>
      <c r="AN167" s="192"/>
      <c r="AO167" s="192"/>
      <c r="AP167" s="140"/>
      <c r="AQ167" s="194"/>
      <c r="AR167" s="207"/>
      <c r="AS167" s="208"/>
    </row>
    <row r="168" spans="1:45">
      <c r="A168" s="312" t="s">
        <v>546</v>
      </c>
      <c r="B168" s="313">
        <v>256</v>
      </c>
      <c r="C168" s="314">
        <v>0.168083289716732</v>
      </c>
      <c r="D168" s="315">
        <v>14095</v>
      </c>
      <c r="E168" s="316">
        <v>0.70450535976182105</v>
      </c>
      <c r="F168" s="317">
        <v>1.5029432066244199E-3</v>
      </c>
      <c r="G168" s="318">
        <v>4114.05</v>
      </c>
      <c r="H168" s="319">
        <v>3035.94527738132</v>
      </c>
      <c r="I168" s="320">
        <v>7149.99823053814</v>
      </c>
      <c r="J168" s="216" t="s">
        <v>3915</v>
      </c>
      <c r="K168" s="220">
        <v>51</v>
      </c>
      <c r="L168" s="234">
        <v>36374200</v>
      </c>
      <c r="M168" s="321" t="s">
        <v>2917</v>
      </c>
      <c r="N168" s="220" t="s">
        <v>4579</v>
      </c>
      <c r="O168" s="220" t="s">
        <v>4580</v>
      </c>
      <c r="P168" s="321" t="s">
        <v>2918</v>
      </c>
      <c r="Q168" s="322" t="s">
        <v>2919</v>
      </c>
      <c r="R168" s="323" t="s">
        <v>58</v>
      </c>
      <c r="S168" s="324" t="s">
        <v>2985</v>
      </c>
      <c r="T168" s="325">
        <v>55</v>
      </c>
      <c r="U168" s="326" t="s">
        <v>2920</v>
      </c>
      <c r="V168" s="326" t="s">
        <v>2349</v>
      </c>
      <c r="W168" s="327">
        <v>51</v>
      </c>
      <c r="X168" s="333" t="s">
        <v>2628</v>
      </c>
      <c r="Y168" s="329">
        <v>13663685000106</v>
      </c>
      <c r="Z168" s="330">
        <v>95770000</v>
      </c>
      <c r="AA168" s="331"/>
      <c r="AB168" s="218" t="s">
        <v>5411</v>
      </c>
      <c r="AC168" s="332" t="s">
        <v>6215</v>
      </c>
      <c r="AD168" s="332">
        <v>20</v>
      </c>
      <c r="AE168" s="332" t="s">
        <v>6216</v>
      </c>
      <c r="AF168" s="332" t="s">
        <v>6217</v>
      </c>
      <c r="AG168"/>
      <c r="AH168"/>
      <c r="AI168"/>
      <c r="AJ168"/>
      <c r="AK168" s="193" t="s">
        <v>2350</v>
      </c>
      <c r="AL168" s="192"/>
      <c r="AM168" s="192"/>
      <c r="AN168" s="192"/>
      <c r="AO168" s="192"/>
      <c r="AP168" s="140"/>
      <c r="AQ168" s="194"/>
      <c r="AR168" s="207"/>
      <c r="AS168" s="208"/>
    </row>
    <row r="169" spans="1:45">
      <c r="A169" s="312" t="s">
        <v>547</v>
      </c>
      <c r="B169" s="313">
        <v>1690</v>
      </c>
      <c r="C169" s="314">
        <v>0.20812405898644601</v>
      </c>
      <c r="D169" s="315">
        <v>31402</v>
      </c>
      <c r="E169" s="316">
        <v>0.98370727590458895</v>
      </c>
      <c r="F169" s="317">
        <v>2.0985733424762698E-3</v>
      </c>
      <c r="G169" s="318">
        <v>4114.05</v>
      </c>
      <c r="H169" s="319">
        <v>4239.1181518020703</v>
      </c>
      <c r="I169" s="320">
        <v>8353.1711049588903</v>
      </c>
      <c r="J169" s="222" t="s">
        <v>3916</v>
      </c>
      <c r="K169" s="220">
        <v>54</v>
      </c>
      <c r="L169" s="234">
        <v>32793600</v>
      </c>
      <c r="M169" s="321" t="s">
        <v>2921</v>
      </c>
      <c r="N169" s="220" t="s">
        <v>4581</v>
      </c>
      <c r="O169" s="220" t="s">
        <v>4582</v>
      </c>
      <c r="P169" s="321" t="s">
        <v>2922</v>
      </c>
      <c r="Q169" s="322" t="s">
        <v>2923</v>
      </c>
      <c r="R169" s="323" t="s">
        <v>58</v>
      </c>
      <c r="S169" s="324" t="s">
        <v>2986</v>
      </c>
      <c r="T169" s="325">
        <v>111</v>
      </c>
      <c r="U169" s="326" t="s">
        <v>2924</v>
      </c>
      <c r="V169" s="326" t="s">
        <v>2349</v>
      </c>
      <c r="W169" s="327">
        <v>54</v>
      </c>
      <c r="X169" s="333" t="s">
        <v>2629</v>
      </c>
      <c r="Y169" s="329">
        <v>14368312000167</v>
      </c>
      <c r="Z169" s="330">
        <v>95270000</v>
      </c>
      <c r="AA169" s="331"/>
      <c r="AB169" s="218" t="s">
        <v>5412</v>
      </c>
      <c r="AC169" s="332" t="s">
        <v>6218</v>
      </c>
      <c r="AD169" s="332">
        <v>419</v>
      </c>
      <c r="AE169" s="332" t="s">
        <v>6219</v>
      </c>
      <c r="AF169" s="332" t="s">
        <v>6220</v>
      </c>
      <c r="AG169"/>
      <c r="AH169"/>
      <c r="AI169"/>
      <c r="AJ169"/>
      <c r="AK169" s="193" t="s">
        <v>2350</v>
      </c>
      <c r="AL169" s="192"/>
      <c r="AM169" s="192"/>
      <c r="AN169" s="192"/>
      <c r="AO169" s="192"/>
      <c r="AP169" s="140"/>
      <c r="AQ169" s="194"/>
      <c r="AR169" s="207"/>
      <c r="AS169" s="208"/>
    </row>
    <row r="170" spans="1:45">
      <c r="A170" s="312" t="s">
        <v>548</v>
      </c>
      <c r="B170" s="313">
        <v>79</v>
      </c>
      <c r="C170" s="314">
        <v>0.19628470322628599</v>
      </c>
      <c r="D170" s="315">
        <v>1826</v>
      </c>
      <c r="E170" s="316">
        <v>0.60549640875140798</v>
      </c>
      <c r="F170" s="317">
        <v>1.29172433049491E-3</v>
      </c>
      <c r="G170" s="318">
        <v>4114.05</v>
      </c>
      <c r="H170" s="319">
        <v>2609.28314759971</v>
      </c>
      <c r="I170" s="320">
        <v>6723.33610075653</v>
      </c>
      <c r="J170" s="222" t="s">
        <v>3917</v>
      </c>
      <c r="K170" s="220">
        <v>54</v>
      </c>
      <c r="L170" s="234">
        <v>36154010</v>
      </c>
      <c r="M170" s="321" t="s">
        <v>2925</v>
      </c>
      <c r="N170" s="220" t="s">
        <v>4583</v>
      </c>
      <c r="O170" s="220" t="s">
        <v>4584</v>
      </c>
      <c r="P170" s="321" t="s">
        <v>2926</v>
      </c>
      <c r="Q170" s="322" t="s">
        <v>2927</v>
      </c>
      <c r="R170" s="323" t="s">
        <v>58</v>
      </c>
      <c r="S170" s="324" t="s">
        <v>2987</v>
      </c>
      <c r="T170" s="325" t="s">
        <v>2354</v>
      </c>
      <c r="U170" s="326" t="s">
        <v>2356</v>
      </c>
      <c r="V170" s="326" t="s">
        <v>2349</v>
      </c>
      <c r="W170" s="327">
        <v>54</v>
      </c>
      <c r="X170" s="333" t="s">
        <v>2630</v>
      </c>
      <c r="Y170" s="329">
        <v>13526466000177</v>
      </c>
      <c r="Z170" s="330">
        <v>99910000</v>
      </c>
      <c r="AA170" s="331"/>
      <c r="AB170" s="218" t="s">
        <v>5413</v>
      </c>
      <c r="AC170" s="332" t="s">
        <v>6221</v>
      </c>
      <c r="AD170" s="332">
        <v>1166</v>
      </c>
      <c r="AE170" s="332" t="s">
        <v>6222</v>
      </c>
      <c r="AF170" s="332" t="s">
        <v>6223</v>
      </c>
      <c r="AG170"/>
      <c r="AH170"/>
      <c r="AI170"/>
      <c r="AJ170"/>
      <c r="AK170" s="193" t="s">
        <v>2350</v>
      </c>
      <c r="AL170" s="192"/>
      <c r="AM170" s="192"/>
      <c r="AN170" s="192"/>
      <c r="AO170" s="192"/>
      <c r="AP170" s="140"/>
      <c r="AQ170" s="194"/>
      <c r="AR170" s="207"/>
      <c r="AS170" s="208"/>
    </row>
    <row r="171" spans="1:45">
      <c r="A171" s="312" t="s">
        <v>549</v>
      </c>
      <c r="B171" s="313">
        <v>65</v>
      </c>
      <c r="C171" s="314">
        <v>0.337787811942869</v>
      </c>
      <c r="D171" s="315">
        <v>10179</v>
      </c>
      <c r="E171" s="316">
        <v>1.3483410056765499</v>
      </c>
      <c r="F171" s="317">
        <v>2.87645782479188E-3</v>
      </c>
      <c r="G171" s="318">
        <v>4114.05</v>
      </c>
      <c r="H171" s="319">
        <v>5810.4448060796003</v>
      </c>
      <c r="I171" s="320">
        <v>9924.4977592364194</v>
      </c>
      <c r="J171" s="214" t="s">
        <v>3918</v>
      </c>
      <c r="K171" s="220">
        <v>54</v>
      </c>
      <c r="L171" s="234">
        <v>33891105</v>
      </c>
      <c r="M171" s="321" t="s">
        <v>2928</v>
      </c>
      <c r="N171" s="220" t="s">
        <v>4585</v>
      </c>
      <c r="O171" s="220" t="s">
        <v>4586</v>
      </c>
      <c r="P171" s="321" t="s">
        <v>2926</v>
      </c>
      <c r="Q171" s="322" t="s">
        <v>2929</v>
      </c>
      <c r="R171" s="323" t="s">
        <v>58</v>
      </c>
      <c r="S171" s="324" t="s">
        <v>2988</v>
      </c>
      <c r="T171" s="325">
        <v>920</v>
      </c>
      <c r="U171" s="326" t="s">
        <v>2388</v>
      </c>
      <c r="V171" s="326" t="s">
        <v>2349</v>
      </c>
      <c r="W171" s="327">
        <v>54</v>
      </c>
      <c r="X171" s="333" t="s">
        <v>2631</v>
      </c>
      <c r="Y171" s="329">
        <v>14459279000180</v>
      </c>
      <c r="Z171" s="330">
        <v>99370000</v>
      </c>
      <c r="AA171" s="331"/>
      <c r="AB171" s="218" t="s">
        <v>5414</v>
      </c>
      <c r="AC171" s="332" t="s">
        <v>6224</v>
      </c>
      <c r="AD171" s="332">
        <v>920</v>
      </c>
      <c r="AE171" s="332" t="s">
        <v>6225</v>
      </c>
      <c r="AF171" s="332" t="s">
        <v>6226</v>
      </c>
      <c r="AG171"/>
      <c r="AH171"/>
      <c r="AI171"/>
      <c r="AJ171"/>
      <c r="AK171" s="193" t="s">
        <v>2350</v>
      </c>
      <c r="AL171" s="192"/>
      <c r="AM171" s="192"/>
      <c r="AN171" s="192"/>
      <c r="AO171" s="192"/>
      <c r="AP171" s="140"/>
      <c r="AQ171" s="194"/>
      <c r="AR171" s="207"/>
      <c r="AS171" s="208"/>
    </row>
    <row r="172" spans="1:45">
      <c r="A172" s="312" t="s">
        <v>550</v>
      </c>
      <c r="B172" s="313">
        <v>173</v>
      </c>
      <c r="C172" s="314">
        <v>0.26017192873891698</v>
      </c>
      <c r="D172" s="315">
        <v>7164</v>
      </c>
      <c r="E172" s="316">
        <v>0.98522125600573096</v>
      </c>
      <c r="F172" s="317">
        <v>2.1018031633377402E-3</v>
      </c>
      <c r="G172" s="318">
        <v>4114.05</v>
      </c>
      <c r="H172" s="319">
        <v>4245.6423899422398</v>
      </c>
      <c r="I172" s="320">
        <v>8359.6953430990598</v>
      </c>
      <c r="J172" s="222" t="s">
        <v>3919</v>
      </c>
      <c r="K172" s="220">
        <v>55</v>
      </c>
      <c r="L172" s="234">
        <v>32361460</v>
      </c>
      <c r="M172" s="321" t="s">
        <v>2930</v>
      </c>
      <c r="N172" s="220" t="s">
        <v>4587</v>
      </c>
      <c r="O172" s="220" t="s">
        <v>4588</v>
      </c>
      <c r="P172" s="321" t="s">
        <v>2931</v>
      </c>
      <c r="Q172" s="322" t="s">
        <v>2932</v>
      </c>
      <c r="R172" s="323" t="s">
        <v>58</v>
      </c>
      <c r="S172" s="324" t="s">
        <v>2989</v>
      </c>
      <c r="T172" s="325">
        <v>222</v>
      </c>
      <c r="U172" s="326" t="s">
        <v>2351</v>
      </c>
      <c r="V172" s="326" t="s">
        <v>2349</v>
      </c>
      <c r="W172" s="327">
        <v>55</v>
      </c>
      <c r="X172" s="333" t="s">
        <v>2632</v>
      </c>
      <c r="Y172" s="329">
        <v>14335870000126</v>
      </c>
      <c r="Z172" s="330">
        <v>97210000</v>
      </c>
      <c r="AA172" s="331"/>
      <c r="AB172" s="218" t="s">
        <v>5415</v>
      </c>
      <c r="AC172" s="332" t="s">
        <v>6227</v>
      </c>
      <c r="AD172" s="332">
        <v>230</v>
      </c>
      <c r="AE172" s="332" t="s">
        <v>6228</v>
      </c>
      <c r="AF172" s="332" t="s">
        <v>6229</v>
      </c>
      <c r="AG172"/>
      <c r="AH172"/>
      <c r="AI172"/>
      <c r="AJ172"/>
      <c r="AK172" s="193" t="s">
        <v>2350</v>
      </c>
      <c r="AL172" s="192"/>
      <c r="AM172" s="192"/>
      <c r="AN172" s="192"/>
      <c r="AO172" s="192"/>
      <c r="AP172" s="140"/>
      <c r="AQ172" s="194"/>
      <c r="AR172" s="207"/>
      <c r="AS172" s="208"/>
    </row>
    <row r="173" spans="1:45">
      <c r="A173" s="312" t="s">
        <v>551</v>
      </c>
      <c r="B173" s="313">
        <v>75</v>
      </c>
      <c r="C173" s="314">
        <v>0.16466188089158301</v>
      </c>
      <c r="D173" s="315">
        <v>2523</v>
      </c>
      <c r="E173" s="316">
        <v>0.533188359665974</v>
      </c>
      <c r="F173" s="317">
        <v>1.1374673193148099E-3</v>
      </c>
      <c r="G173" s="318">
        <v>4114.05</v>
      </c>
      <c r="H173" s="319">
        <v>2297.6839850159099</v>
      </c>
      <c r="I173" s="320">
        <v>6411.7369381727303</v>
      </c>
      <c r="J173" s="222" t="s">
        <v>3920</v>
      </c>
      <c r="K173" s="220">
        <v>51</v>
      </c>
      <c r="L173" s="234">
        <v>35441085</v>
      </c>
      <c r="M173" s="321" t="s">
        <v>2933</v>
      </c>
      <c r="N173" s="227" t="s">
        <v>4589</v>
      </c>
      <c r="O173" s="220" t="s">
        <v>4590</v>
      </c>
      <c r="P173" s="321" t="s">
        <v>2934</v>
      </c>
      <c r="Q173" s="322" t="s">
        <v>2935</v>
      </c>
      <c r="R173" s="323" t="s">
        <v>58</v>
      </c>
      <c r="S173" s="324" t="s">
        <v>2990</v>
      </c>
      <c r="T173" s="325">
        <v>1316</v>
      </c>
      <c r="U173" s="326" t="s">
        <v>2351</v>
      </c>
      <c r="V173" s="326" t="s">
        <v>2349</v>
      </c>
      <c r="W173" s="327">
        <v>51</v>
      </c>
      <c r="X173" s="333" t="s">
        <v>2633</v>
      </c>
      <c r="Y173" s="329">
        <v>14396526000147</v>
      </c>
      <c r="Z173" s="330">
        <v>95937000</v>
      </c>
      <c r="AA173" s="331"/>
      <c r="AB173" s="218" t="s">
        <v>5416</v>
      </c>
      <c r="AC173" s="332" t="s">
        <v>7157</v>
      </c>
      <c r="AD173" s="332">
        <v>292</v>
      </c>
      <c r="AE173" s="332" t="s">
        <v>7158</v>
      </c>
      <c r="AF173" s="332" t="s">
        <v>7159</v>
      </c>
      <c r="AG173"/>
      <c r="AH173"/>
      <c r="AI173"/>
      <c r="AJ173" s="192"/>
      <c r="AK173" s="193" t="s">
        <v>2350</v>
      </c>
      <c r="AL173" s="192"/>
      <c r="AM173" s="192"/>
      <c r="AN173" s="192"/>
      <c r="AO173" s="192"/>
      <c r="AP173" s="140"/>
      <c r="AQ173" s="194"/>
      <c r="AR173" s="207"/>
      <c r="AS173" s="208"/>
    </row>
    <row r="174" spans="1:45">
      <c r="A174" s="312" t="s">
        <v>552</v>
      </c>
      <c r="B174" s="313">
        <v>1814</v>
      </c>
      <c r="C174" s="314">
        <v>0.212768564110042</v>
      </c>
      <c r="D174" s="315">
        <v>4640</v>
      </c>
      <c r="E174" s="316">
        <v>0.75489258551863403</v>
      </c>
      <c r="F174" s="317">
        <v>1.61043584327016E-3</v>
      </c>
      <c r="G174" s="318">
        <v>4114.05</v>
      </c>
      <c r="H174" s="319">
        <v>3253.0804034057101</v>
      </c>
      <c r="I174" s="320">
        <v>7367.13335656254</v>
      </c>
      <c r="J174" s="216" t="s">
        <v>3921</v>
      </c>
      <c r="K174" s="220">
        <v>55</v>
      </c>
      <c r="L174" s="234">
        <v>33281133</v>
      </c>
      <c r="M174" s="321" t="s">
        <v>2936</v>
      </c>
      <c r="N174" s="220" t="s">
        <v>4591</v>
      </c>
      <c r="O174" s="220" t="s">
        <v>4592</v>
      </c>
      <c r="P174" s="321" t="s">
        <v>2937</v>
      </c>
      <c r="Q174" s="322" t="s">
        <v>2938</v>
      </c>
      <c r="R174" s="323" t="s">
        <v>58</v>
      </c>
      <c r="S174" s="324" t="s">
        <v>2991</v>
      </c>
      <c r="T174" s="325">
        <v>900</v>
      </c>
      <c r="U174" s="326" t="s">
        <v>2939</v>
      </c>
      <c r="V174" s="326" t="s">
        <v>2349</v>
      </c>
      <c r="W174" s="327">
        <v>55</v>
      </c>
      <c r="X174" s="333" t="s">
        <v>2634</v>
      </c>
      <c r="Y174" s="329">
        <v>14437796000159</v>
      </c>
      <c r="Z174" s="330">
        <v>98125000</v>
      </c>
      <c r="AA174" s="331"/>
      <c r="AB174" s="218" t="s">
        <v>5417</v>
      </c>
      <c r="AC174" s="332" t="s">
        <v>6230</v>
      </c>
      <c r="AD174" s="332">
        <v>900</v>
      </c>
      <c r="AE174" s="332" t="s">
        <v>6231</v>
      </c>
      <c r="AF174" s="332" t="s">
        <v>6232</v>
      </c>
      <c r="AG174"/>
      <c r="AH174"/>
      <c r="AI174"/>
      <c r="AJ174"/>
      <c r="AK174" s="193" t="s">
        <v>2350</v>
      </c>
      <c r="AL174" s="192"/>
      <c r="AM174" s="192"/>
      <c r="AN174" s="192"/>
      <c r="AO174" s="192"/>
      <c r="AP174" s="140"/>
      <c r="AQ174" s="194"/>
      <c r="AR174" s="207"/>
      <c r="AS174" s="208"/>
    </row>
    <row r="175" spans="1:45">
      <c r="A175" s="312" t="s">
        <v>553</v>
      </c>
      <c r="B175" s="313">
        <v>2781</v>
      </c>
      <c r="C175" s="314">
        <v>0.242774374186074</v>
      </c>
      <c r="D175" s="315">
        <v>33083</v>
      </c>
      <c r="E175" s="316">
        <v>1.1564945114865499</v>
      </c>
      <c r="F175" s="317">
        <v>2.4671857288988798E-3</v>
      </c>
      <c r="G175" s="318">
        <v>4114.05</v>
      </c>
      <c r="H175" s="319">
        <v>4983.7151723757297</v>
      </c>
      <c r="I175" s="320">
        <v>9097.7681255325606</v>
      </c>
      <c r="J175" s="222" t="s">
        <v>3922</v>
      </c>
      <c r="K175" s="220">
        <v>55</v>
      </c>
      <c r="L175" s="234">
        <v>37445050</v>
      </c>
      <c r="M175" s="321" t="s">
        <v>2940</v>
      </c>
      <c r="N175" s="224" t="s">
        <v>4593</v>
      </c>
      <c r="O175" s="224" t="s">
        <v>4594</v>
      </c>
      <c r="P175" s="321" t="s">
        <v>2941</v>
      </c>
      <c r="Q175" s="322" t="s">
        <v>2942</v>
      </c>
      <c r="R175" s="323" t="s">
        <v>58</v>
      </c>
      <c r="S175" s="324" t="s">
        <v>2992</v>
      </c>
      <c r="T175" s="325">
        <v>258</v>
      </c>
      <c r="U175" s="326" t="s">
        <v>2943</v>
      </c>
      <c r="V175" s="326" t="s">
        <v>2349</v>
      </c>
      <c r="W175" s="327">
        <v>55</v>
      </c>
      <c r="X175" s="333" t="s">
        <v>2635</v>
      </c>
      <c r="Y175" s="329">
        <v>13706602000100</v>
      </c>
      <c r="Z175" s="330">
        <v>98400000</v>
      </c>
      <c r="AA175" s="331"/>
      <c r="AB175" s="218" t="s">
        <v>5418</v>
      </c>
      <c r="AC175" s="332" t="s">
        <v>6233</v>
      </c>
      <c r="AD175" s="332">
        <v>686</v>
      </c>
      <c r="AE175" s="332" t="s">
        <v>6234</v>
      </c>
      <c r="AF175" s="332" t="s">
        <v>6235</v>
      </c>
      <c r="AG175"/>
      <c r="AH175"/>
      <c r="AI175"/>
      <c r="AJ175"/>
      <c r="AK175" s="193" t="s">
        <v>2350</v>
      </c>
      <c r="AL175" s="192"/>
      <c r="AM175" s="192"/>
      <c r="AN175" s="192"/>
      <c r="AO175" s="192"/>
      <c r="AP175" s="140"/>
      <c r="AQ175" s="194"/>
      <c r="AR175" s="207"/>
      <c r="AS175" s="208"/>
    </row>
    <row r="176" spans="1:45">
      <c r="A176" s="312" t="s">
        <v>554</v>
      </c>
      <c r="B176" s="313">
        <v>3149</v>
      </c>
      <c r="C176" s="314">
        <v>0.22203866231199701</v>
      </c>
      <c r="D176" s="315">
        <v>35359</v>
      </c>
      <c r="E176" s="316">
        <v>1.0683255088377199</v>
      </c>
      <c r="F176" s="317">
        <v>2.2790920519242899E-3</v>
      </c>
      <c r="G176" s="318">
        <v>4114.05</v>
      </c>
      <c r="H176" s="319">
        <v>4603.76594488706</v>
      </c>
      <c r="I176" s="320">
        <v>8717.8188980438808</v>
      </c>
      <c r="J176" s="214" t="s">
        <v>3923</v>
      </c>
      <c r="K176" s="220">
        <v>54</v>
      </c>
      <c r="L176" s="234">
        <v>34628200</v>
      </c>
      <c r="M176" s="321" t="s">
        <v>2944</v>
      </c>
      <c r="N176" s="220" t="s">
        <v>4595</v>
      </c>
      <c r="O176" s="220" t="s">
        <v>4596</v>
      </c>
      <c r="P176" s="321" t="s">
        <v>2945</v>
      </c>
      <c r="Q176" s="322" t="s">
        <v>2946</v>
      </c>
      <c r="R176" s="323" t="s">
        <v>58</v>
      </c>
      <c r="S176" s="324" t="s">
        <v>2993</v>
      </c>
      <c r="T176" s="325">
        <v>254</v>
      </c>
      <c r="U176" s="326" t="s">
        <v>2145</v>
      </c>
      <c r="V176" s="326" t="s">
        <v>2349</v>
      </c>
      <c r="W176" s="327">
        <v>54</v>
      </c>
      <c r="X176" s="333" t="s">
        <v>2636</v>
      </c>
      <c r="Y176" s="329">
        <v>13814624000194</v>
      </c>
      <c r="Z176" s="330">
        <v>95720000</v>
      </c>
      <c r="AA176" s="331"/>
      <c r="AB176" s="218" t="s">
        <v>5419</v>
      </c>
      <c r="AC176" s="332" t="s">
        <v>6236</v>
      </c>
      <c r="AD176" s="332">
        <v>101</v>
      </c>
      <c r="AE176" s="332" t="s">
        <v>6237</v>
      </c>
      <c r="AF176" s="332" t="s">
        <v>6238</v>
      </c>
      <c r="AG176"/>
      <c r="AH176"/>
      <c r="AI176"/>
      <c r="AJ176"/>
      <c r="AK176" s="193" t="s">
        <v>2350</v>
      </c>
      <c r="AL176" s="192"/>
      <c r="AM176" s="192"/>
      <c r="AN176" s="192"/>
      <c r="AO176" s="192"/>
      <c r="AP176" s="140"/>
      <c r="AQ176" s="194"/>
      <c r="AR176" s="207"/>
      <c r="AS176" s="208"/>
    </row>
    <row r="177" spans="1:45">
      <c r="A177" s="312" t="s">
        <v>555</v>
      </c>
      <c r="B177" s="313">
        <v>55</v>
      </c>
      <c r="C177" s="314">
        <v>0.24769181440044599</v>
      </c>
      <c r="D177" s="315">
        <v>2976</v>
      </c>
      <c r="E177" s="316">
        <v>0.82216047323548902</v>
      </c>
      <c r="F177" s="317">
        <v>1.7539405213640199E-3</v>
      </c>
      <c r="G177" s="318">
        <v>4114.05</v>
      </c>
      <c r="H177" s="319">
        <v>3542.9598531553202</v>
      </c>
      <c r="I177" s="320">
        <v>7657.0128063121401</v>
      </c>
      <c r="J177" s="219" t="s">
        <v>3924</v>
      </c>
      <c r="K177" s="220">
        <v>55</v>
      </c>
      <c r="L177" s="234">
        <v>36137362</v>
      </c>
      <c r="M177" s="321" t="s">
        <v>2947</v>
      </c>
      <c r="N177" s="220" t="s">
        <v>4597</v>
      </c>
      <c r="O177" s="220" t="s">
        <v>4598</v>
      </c>
      <c r="P177" s="321" t="s">
        <v>2948</v>
      </c>
      <c r="Q177" s="322" t="s">
        <v>2949</v>
      </c>
      <c r="R177" s="323" t="s">
        <v>58</v>
      </c>
      <c r="S177" s="324" t="s">
        <v>2994</v>
      </c>
      <c r="T177" s="325">
        <v>692</v>
      </c>
      <c r="U177" s="326" t="s">
        <v>2351</v>
      </c>
      <c r="V177" s="326" t="s">
        <v>2349</v>
      </c>
      <c r="W177" s="327">
        <v>55</v>
      </c>
      <c r="X177" s="333" t="s">
        <v>2637</v>
      </c>
      <c r="Y177" s="329">
        <v>18152379000110</v>
      </c>
      <c r="Z177" s="330">
        <v>97690000</v>
      </c>
      <c r="AA177" s="331"/>
      <c r="AB177" s="218" t="s">
        <v>5420</v>
      </c>
      <c r="AC177" s="332" t="s">
        <v>6239</v>
      </c>
      <c r="AD177" s="332">
        <v>692</v>
      </c>
      <c r="AE177" s="332" t="s">
        <v>6240</v>
      </c>
      <c r="AF177" s="332" t="s">
        <v>6241</v>
      </c>
      <c r="AG177"/>
      <c r="AH177"/>
      <c r="AI177"/>
      <c r="AJ177"/>
      <c r="AK177" s="193" t="s">
        <v>2350</v>
      </c>
      <c r="AL177" s="192"/>
      <c r="AM177" s="192"/>
      <c r="AN177" s="192"/>
      <c r="AO177" s="192"/>
      <c r="AP177" s="140"/>
      <c r="AQ177" s="194"/>
      <c r="AR177" s="207"/>
      <c r="AS177" s="208"/>
    </row>
    <row r="178" spans="1:45">
      <c r="A178" s="312" t="s">
        <v>556</v>
      </c>
      <c r="B178" s="313">
        <v>137</v>
      </c>
      <c r="C178" s="314">
        <v>0.173029191226519</v>
      </c>
      <c r="D178" s="315">
        <v>5742</v>
      </c>
      <c r="E178" s="316">
        <v>0.63383885156037101</v>
      </c>
      <c r="F178" s="317">
        <v>1.3521881456932301E-3</v>
      </c>
      <c r="G178" s="318">
        <v>4114.05</v>
      </c>
      <c r="H178" s="319">
        <v>2731.4200543003299</v>
      </c>
      <c r="I178" s="320">
        <v>6845.4730074571598</v>
      </c>
      <c r="J178" s="222" t="s">
        <v>3925</v>
      </c>
      <c r="K178" s="220">
        <v>54</v>
      </c>
      <c r="L178" s="234">
        <v>33911200</v>
      </c>
      <c r="M178" s="321" t="s">
        <v>2950</v>
      </c>
      <c r="N178" s="220" t="s">
        <v>4599</v>
      </c>
      <c r="O178" s="220" t="s">
        <v>4600</v>
      </c>
      <c r="P178" s="321" t="s">
        <v>2951</v>
      </c>
      <c r="Q178" s="322" t="s">
        <v>2952</v>
      </c>
      <c r="R178" s="323" t="s">
        <v>58</v>
      </c>
      <c r="S178" s="324" t="s">
        <v>2995</v>
      </c>
      <c r="T178" s="325">
        <v>338</v>
      </c>
      <c r="U178" s="326"/>
      <c r="V178" s="326" t="s">
        <v>2349</v>
      </c>
      <c r="W178" s="327">
        <v>54</v>
      </c>
      <c r="X178" s="333" t="s">
        <v>2638</v>
      </c>
      <c r="Y178" s="329">
        <v>13715247000136</v>
      </c>
      <c r="Z178" s="330">
        <v>99830000</v>
      </c>
      <c r="AA178" s="331"/>
      <c r="AB178" s="218" t="s">
        <v>5421</v>
      </c>
      <c r="AC178" s="332" t="s">
        <v>6242</v>
      </c>
      <c r="AD178" s="332">
        <v>551</v>
      </c>
      <c r="AE178" s="332" t="s">
        <v>6243</v>
      </c>
      <c r="AF178" s="332" t="s">
        <v>6244</v>
      </c>
      <c r="AG178"/>
      <c r="AH178"/>
      <c r="AI178"/>
      <c r="AJ178"/>
      <c r="AK178" s="193" t="s">
        <v>2350</v>
      </c>
      <c r="AL178" s="192"/>
      <c r="AM178" s="192"/>
      <c r="AN178" s="192"/>
      <c r="AO178" s="192"/>
      <c r="AP178" s="140"/>
      <c r="AQ178" s="194"/>
      <c r="AR178" s="207"/>
      <c r="AS178" s="208"/>
    </row>
    <row r="179" spans="1:45">
      <c r="A179" s="312" t="s">
        <v>557</v>
      </c>
      <c r="B179" s="313">
        <v>612</v>
      </c>
      <c r="C179" s="314">
        <v>0.28238410240227901</v>
      </c>
      <c r="D179" s="315">
        <v>8426</v>
      </c>
      <c r="E179" s="316">
        <v>1.09567931162016</v>
      </c>
      <c r="F179" s="317">
        <v>2.33744677058975E-3</v>
      </c>
      <c r="G179" s="318">
        <v>4114.05</v>
      </c>
      <c r="H179" s="319">
        <v>4721.6424765912898</v>
      </c>
      <c r="I179" s="320">
        <v>8835.6954297481097</v>
      </c>
      <c r="J179" s="222" t="s">
        <v>3926</v>
      </c>
      <c r="K179" s="220">
        <v>51</v>
      </c>
      <c r="L179" s="234">
        <v>36551399</v>
      </c>
      <c r="M179" s="321" t="s">
        <v>2953</v>
      </c>
      <c r="N179" s="220" t="s">
        <v>4601</v>
      </c>
      <c r="O179" s="220" t="s">
        <v>4602</v>
      </c>
      <c r="P179" s="321" t="s">
        <v>2954</v>
      </c>
      <c r="Q179" s="322" t="s">
        <v>2955</v>
      </c>
      <c r="R179" s="323" t="s">
        <v>58</v>
      </c>
      <c r="S179" s="324" t="s">
        <v>2996</v>
      </c>
      <c r="T179" s="325">
        <v>120</v>
      </c>
      <c r="U179" s="326"/>
      <c r="V179" s="326" t="s">
        <v>2349</v>
      </c>
      <c r="W179" s="327">
        <v>51</v>
      </c>
      <c r="X179" s="333" t="s">
        <v>2639</v>
      </c>
      <c r="Y179" s="329">
        <v>14332082000186</v>
      </c>
      <c r="Z179" s="330">
        <v>95820000</v>
      </c>
      <c r="AA179" s="331"/>
      <c r="AB179" s="218" t="s">
        <v>5422</v>
      </c>
      <c r="AC179" s="332" t="s">
        <v>6245</v>
      </c>
      <c r="AD179" s="332">
        <v>531</v>
      </c>
      <c r="AE179" s="332" t="s">
        <v>6246</v>
      </c>
      <c r="AF179" s="332" t="s">
        <v>6247</v>
      </c>
      <c r="AG179"/>
      <c r="AH179"/>
      <c r="AI179"/>
      <c r="AJ179"/>
      <c r="AK179" s="193" t="s">
        <v>2350</v>
      </c>
      <c r="AL179" s="192"/>
      <c r="AM179" s="192"/>
      <c r="AN179" s="192"/>
      <c r="AO179" s="192"/>
      <c r="AP179" s="140"/>
      <c r="AQ179" s="194"/>
      <c r="AR179" s="207"/>
      <c r="AS179" s="208"/>
    </row>
    <row r="180" spans="1:45">
      <c r="A180" s="312" t="s">
        <v>558</v>
      </c>
      <c r="B180" s="313">
        <v>0</v>
      </c>
      <c r="C180" s="314">
        <v>0.172729039272425</v>
      </c>
      <c r="D180" s="315">
        <v>1873</v>
      </c>
      <c r="E180" s="316">
        <v>0.534867271272639</v>
      </c>
      <c r="F180" s="317">
        <v>1.1410489936893101E-3</v>
      </c>
      <c r="G180" s="318">
        <v>4114.05</v>
      </c>
      <c r="H180" s="319">
        <v>2304.9189672524099</v>
      </c>
      <c r="I180" s="320">
        <v>6418.9719204092298</v>
      </c>
      <c r="J180" s="222" t="s">
        <v>3927</v>
      </c>
      <c r="K180" s="220">
        <v>54</v>
      </c>
      <c r="L180" s="234">
        <v>36155210</v>
      </c>
      <c r="M180" s="321" t="s">
        <v>2956</v>
      </c>
      <c r="N180" s="220" t="s">
        <v>4603</v>
      </c>
      <c r="O180" s="220" t="s">
        <v>4604</v>
      </c>
      <c r="P180" s="321" t="s">
        <v>2957</v>
      </c>
      <c r="Q180" s="322" t="s">
        <v>2958</v>
      </c>
      <c r="R180" s="323" t="s">
        <v>58</v>
      </c>
      <c r="S180" s="324" t="s">
        <v>2997</v>
      </c>
      <c r="T180" s="325">
        <v>1178</v>
      </c>
      <c r="U180" s="326" t="s">
        <v>2351</v>
      </c>
      <c r="V180" s="326" t="s">
        <v>2349</v>
      </c>
      <c r="W180" s="327">
        <v>54</v>
      </c>
      <c r="X180" s="333" t="s">
        <v>2640</v>
      </c>
      <c r="Y180" s="329">
        <v>14555404000156</v>
      </c>
      <c r="Z180" s="330">
        <v>99160000</v>
      </c>
      <c r="AA180" s="331"/>
      <c r="AB180" s="218" t="s">
        <v>5423</v>
      </c>
      <c r="AC180" s="332" t="s">
        <v>6248</v>
      </c>
      <c r="AD180" s="332">
        <v>1050</v>
      </c>
      <c r="AE180" s="332" t="s">
        <v>6249</v>
      </c>
      <c r="AF180" s="332" t="s">
        <v>6250</v>
      </c>
      <c r="AG180"/>
      <c r="AH180"/>
      <c r="AI180"/>
      <c r="AJ180"/>
      <c r="AK180" s="193" t="s">
        <v>2350</v>
      </c>
      <c r="AL180" s="192"/>
      <c r="AM180" s="192"/>
      <c r="AN180" s="192"/>
      <c r="AO180" s="192"/>
      <c r="AP180" s="140"/>
      <c r="AQ180" s="194"/>
      <c r="AR180" s="207"/>
      <c r="AS180" s="208"/>
    </row>
    <row r="181" spans="1:45">
      <c r="A181" s="312" t="s">
        <v>559</v>
      </c>
      <c r="B181" s="313">
        <v>154</v>
      </c>
      <c r="C181" s="314">
        <v>0.168527862467371</v>
      </c>
      <c r="D181" s="315">
        <v>17308</v>
      </c>
      <c r="E181" s="316">
        <v>0.72846509226633205</v>
      </c>
      <c r="F181" s="317">
        <v>1.5540572495500299E-3</v>
      </c>
      <c r="G181" s="318">
        <v>4114.05</v>
      </c>
      <c r="H181" s="319">
        <v>3139.1956440910699</v>
      </c>
      <c r="I181" s="320">
        <v>7253.2485972478898</v>
      </c>
      <c r="J181" s="222" t="s">
        <v>3928</v>
      </c>
      <c r="K181" s="220">
        <v>54</v>
      </c>
      <c r="L181" s="234">
        <v>33411600</v>
      </c>
      <c r="M181" s="321" t="s">
        <v>2959</v>
      </c>
      <c r="N181" s="220" t="s">
        <v>4605</v>
      </c>
      <c r="O181" s="220" t="s">
        <v>4606</v>
      </c>
      <c r="P181" s="321" t="s">
        <v>2960</v>
      </c>
      <c r="Q181" s="322" t="s">
        <v>2961</v>
      </c>
      <c r="R181" s="323" t="s">
        <v>58</v>
      </c>
      <c r="S181" s="324" t="s">
        <v>2998</v>
      </c>
      <c r="T181" s="325">
        <v>85</v>
      </c>
      <c r="U181" s="326" t="s">
        <v>2962</v>
      </c>
      <c r="V181" s="326" t="s">
        <v>2349</v>
      </c>
      <c r="W181" s="327">
        <v>54</v>
      </c>
      <c r="X181" s="333" t="s">
        <v>2641</v>
      </c>
      <c r="Y181" s="329">
        <v>14026424000130</v>
      </c>
      <c r="Z181" s="330">
        <v>99900000</v>
      </c>
      <c r="AA181" s="331"/>
      <c r="AB181" s="218" t="s">
        <v>5424</v>
      </c>
      <c r="AC181" s="332" t="s">
        <v>6251</v>
      </c>
      <c r="AD181" s="332">
        <v>635</v>
      </c>
      <c r="AE181" s="332" t="s">
        <v>6252</v>
      </c>
      <c r="AF181" s="332" t="s">
        <v>6253</v>
      </c>
      <c r="AG181"/>
      <c r="AH181"/>
      <c r="AI181"/>
      <c r="AJ181"/>
      <c r="AK181" s="193" t="s">
        <v>2350</v>
      </c>
      <c r="AL181" s="192"/>
      <c r="AM181" s="192"/>
      <c r="AN181" s="192"/>
      <c r="AO181" s="192"/>
      <c r="AP181" s="140"/>
      <c r="AQ181" s="194"/>
      <c r="AR181" s="207"/>
      <c r="AS181" s="208"/>
    </row>
    <row r="182" spans="1:45">
      <c r="A182" s="312" t="s">
        <v>560</v>
      </c>
      <c r="B182" s="313">
        <v>2246</v>
      </c>
      <c r="C182" s="314">
        <v>0.29529231812559298</v>
      </c>
      <c r="D182" s="315">
        <v>16172</v>
      </c>
      <c r="E182" s="316">
        <v>1.2634751628663199</v>
      </c>
      <c r="F182" s="317">
        <v>2.6954108814879799E-3</v>
      </c>
      <c r="G182" s="318">
        <v>4114.05</v>
      </c>
      <c r="H182" s="319">
        <v>5444.7299806057299</v>
      </c>
      <c r="I182" s="320">
        <v>9558.7829337625499</v>
      </c>
      <c r="J182" s="222" t="s">
        <v>3929</v>
      </c>
      <c r="K182" s="220">
        <v>55</v>
      </c>
      <c r="L182" s="234">
        <v>33612000</v>
      </c>
      <c r="M182" s="321" t="s">
        <v>2963</v>
      </c>
      <c r="N182" s="220" t="s">
        <v>4607</v>
      </c>
      <c r="O182" s="220" t="s">
        <v>4608</v>
      </c>
      <c r="P182" s="321" t="s">
        <v>2964</v>
      </c>
      <c r="Q182" s="322" t="s">
        <v>2965</v>
      </c>
      <c r="R182" s="323" t="s">
        <v>58</v>
      </c>
      <c r="S182" s="324" t="s">
        <v>2999</v>
      </c>
      <c r="T182" s="325">
        <v>90</v>
      </c>
      <c r="U182" s="326" t="s">
        <v>2966</v>
      </c>
      <c r="V182" s="326" t="s">
        <v>2349</v>
      </c>
      <c r="W182" s="327">
        <v>55</v>
      </c>
      <c r="X182" s="333" t="s">
        <v>2642</v>
      </c>
      <c r="Y182" s="329">
        <v>14364513000196</v>
      </c>
      <c r="Z182" s="330">
        <v>98870000</v>
      </c>
      <c r="AA182" s="331"/>
      <c r="AB182" s="218" t="s">
        <v>5425</v>
      </c>
      <c r="AC182" s="332" t="s">
        <v>3659</v>
      </c>
      <c r="AD182" s="332">
        <v>305</v>
      </c>
      <c r="AE182" s="332" t="s">
        <v>6254</v>
      </c>
      <c r="AF182" s="332" t="s">
        <v>6255</v>
      </c>
      <c r="AG182"/>
      <c r="AH182"/>
      <c r="AI182"/>
      <c r="AJ182"/>
      <c r="AK182" s="193" t="s">
        <v>2350</v>
      </c>
      <c r="AL182" s="192"/>
      <c r="AM182" s="192"/>
      <c r="AN182" s="192"/>
      <c r="AO182" s="192"/>
      <c r="AP182" s="140"/>
      <c r="AQ182" s="194"/>
      <c r="AR182" s="207"/>
      <c r="AS182" s="208"/>
    </row>
    <row r="183" spans="1:45">
      <c r="A183" s="312" t="s">
        <v>561</v>
      </c>
      <c r="B183" s="313">
        <v>2807</v>
      </c>
      <c r="C183" s="314">
        <v>0.27382493535595598</v>
      </c>
      <c r="D183" s="315">
        <v>7951</v>
      </c>
      <c r="E183" s="316">
        <v>1.0532616144181299</v>
      </c>
      <c r="F183" s="317">
        <v>2.2469557772039801E-3</v>
      </c>
      <c r="G183" s="318">
        <v>4114.05</v>
      </c>
      <c r="H183" s="319">
        <v>4538.8506699520503</v>
      </c>
      <c r="I183" s="320">
        <v>8652.9036231088703</v>
      </c>
      <c r="J183" s="222" t="s">
        <v>3930</v>
      </c>
      <c r="K183" s="220">
        <v>51</v>
      </c>
      <c r="L183" s="234">
        <v>34871020</v>
      </c>
      <c r="M183" s="321" t="s">
        <v>2967</v>
      </c>
      <c r="N183" s="220" t="s">
        <v>4609</v>
      </c>
      <c r="O183" s="220" t="s">
        <v>4610</v>
      </c>
      <c r="P183" s="321" t="s">
        <v>2968</v>
      </c>
      <c r="Q183" s="322" t="s">
        <v>2969</v>
      </c>
      <c r="R183" s="323" t="s">
        <v>58</v>
      </c>
      <c r="S183" s="324" t="s">
        <v>3000</v>
      </c>
      <c r="T183" s="325">
        <v>23175</v>
      </c>
      <c r="U183" s="326" t="s">
        <v>2351</v>
      </c>
      <c r="V183" s="326" t="s">
        <v>2349</v>
      </c>
      <c r="W183" s="327">
        <v>51</v>
      </c>
      <c r="X183" s="333" t="s">
        <v>2643</v>
      </c>
      <c r="Y183" s="329">
        <v>14441569000105</v>
      </c>
      <c r="Z183" s="330">
        <v>94380000</v>
      </c>
      <c r="AA183" s="331"/>
      <c r="AB183" s="218" t="s">
        <v>5426</v>
      </c>
      <c r="AC183" s="332" t="s">
        <v>6256</v>
      </c>
      <c r="AD183" s="332">
        <v>24060</v>
      </c>
      <c r="AE183" s="332" t="s">
        <v>6257</v>
      </c>
      <c r="AF183" s="332" t="s">
        <v>6258</v>
      </c>
      <c r="AG183"/>
      <c r="AH183"/>
      <c r="AI183"/>
      <c r="AJ183"/>
      <c r="AK183" s="193" t="s">
        <v>2350</v>
      </c>
      <c r="AL183" s="192"/>
      <c r="AM183" s="192"/>
      <c r="AN183" s="192"/>
      <c r="AO183" s="192"/>
      <c r="AP183" s="140"/>
      <c r="AQ183" s="194"/>
      <c r="AR183" s="207"/>
      <c r="AS183" s="208"/>
    </row>
    <row r="184" spans="1:45">
      <c r="A184" s="312" t="s">
        <v>562</v>
      </c>
      <c r="B184" s="313">
        <v>5566</v>
      </c>
      <c r="C184" s="314">
        <v>0.24230019885941001</v>
      </c>
      <c r="D184" s="315">
        <v>38736</v>
      </c>
      <c r="E184" s="316">
        <v>1.18187347656621</v>
      </c>
      <c r="F184" s="317">
        <v>2.5213274648404299E-3</v>
      </c>
      <c r="G184" s="318">
        <v>4114.05</v>
      </c>
      <c r="H184" s="319">
        <v>5093.0814789776696</v>
      </c>
      <c r="I184" s="320">
        <v>9207.1344321344895</v>
      </c>
      <c r="J184" s="219" t="s">
        <v>3931</v>
      </c>
      <c r="K184" s="220">
        <v>54</v>
      </c>
      <c r="L184" s="234">
        <v>32860200</v>
      </c>
      <c r="M184" s="321" t="s">
        <v>2970</v>
      </c>
      <c r="N184" s="220" t="s">
        <v>4611</v>
      </c>
      <c r="O184" s="220" t="s">
        <v>4612</v>
      </c>
      <c r="P184" s="321" t="s">
        <v>2971</v>
      </c>
      <c r="Q184" s="322" t="s">
        <v>2972</v>
      </c>
      <c r="R184" s="323" t="s">
        <v>58</v>
      </c>
      <c r="S184" s="324" t="s">
        <v>3001</v>
      </c>
      <c r="T184" s="325">
        <v>2029</v>
      </c>
      <c r="U184" s="326" t="s">
        <v>2351</v>
      </c>
      <c r="V184" s="326" t="s">
        <v>2360</v>
      </c>
      <c r="W184" s="327">
        <v>54</v>
      </c>
      <c r="X184" s="333" t="s">
        <v>2644</v>
      </c>
      <c r="Y184" s="329">
        <v>18194532000172</v>
      </c>
      <c r="Z184" s="330">
        <v>95670000</v>
      </c>
      <c r="AA184" s="331"/>
      <c r="AB184" s="218" t="s">
        <v>5427</v>
      </c>
      <c r="AC184" s="332" t="s">
        <v>6259</v>
      </c>
      <c r="AD184" s="332">
        <v>484</v>
      </c>
      <c r="AE184" s="332" t="s">
        <v>6260</v>
      </c>
      <c r="AF184" s="332" t="s">
        <v>6261</v>
      </c>
      <c r="AG184"/>
      <c r="AH184"/>
      <c r="AI184"/>
      <c r="AJ184"/>
      <c r="AK184" s="193" t="s">
        <v>2350</v>
      </c>
      <c r="AL184" s="192"/>
      <c r="AM184" s="192"/>
      <c r="AN184" s="192"/>
      <c r="AO184" s="192"/>
      <c r="AP184" s="140"/>
      <c r="AQ184" s="194"/>
      <c r="AR184" s="207"/>
      <c r="AS184" s="208"/>
    </row>
    <row r="185" spans="1:45">
      <c r="A185" s="312" t="s">
        <v>563</v>
      </c>
      <c r="B185" s="313">
        <v>22</v>
      </c>
      <c r="C185" s="314">
        <v>0.348690067328221</v>
      </c>
      <c r="D185" s="315">
        <v>2515</v>
      </c>
      <c r="E185" s="316">
        <v>1.1285486219454399</v>
      </c>
      <c r="F185" s="317">
        <v>2.4075678931267199E-3</v>
      </c>
      <c r="G185" s="318">
        <v>4114.05</v>
      </c>
      <c r="H185" s="319">
        <v>4863.2871441159796</v>
      </c>
      <c r="I185" s="320">
        <v>8977.3400972727995</v>
      </c>
      <c r="J185" s="219" t="s">
        <v>3932</v>
      </c>
      <c r="K185" s="220">
        <v>54</v>
      </c>
      <c r="L185" s="234">
        <v>36137157</v>
      </c>
      <c r="M185" s="321" t="s">
        <v>2973</v>
      </c>
      <c r="N185" s="220" t="s">
        <v>4613</v>
      </c>
      <c r="O185" s="220" t="s">
        <v>4614</v>
      </c>
      <c r="P185" s="321" t="s">
        <v>2974</v>
      </c>
      <c r="Q185" s="322" t="s">
        <v>2975</v>
      </c>
      <c r="R185" s="323" t="s">
        <v>58</v>
      </c>
      <c r="S185" s="324" t="s">
        <v>3002</v>
      </c>
      <c r="T185" s="325" t="s">
        <v>2354</v>
      </c>
      <c r="U185" s="326" t="s">
        <v>2371</v>
      </c>
      <c r="V185" s="326" t="s">
        <v>2349</v>
      </c>
      <c r="W185" s="327">
        <v>54</v>
      </c>
      <c r="X185" s="333" t="s">
        <v>691</v>
      </c>
      <c r="Y185" s="329">
        <v>14434439000137</v>
      </c>
      <c r="Z185" s="330">
        <v>99605000</v>
      </c>
      <c r="AA185" s="331"/>
      <c r="AB185" s="218" t="s">
        <v>5428</v>
      </c>
      <c r="AC185" s="332" t="s">
        <v>6262</v>
      </c>
      <c r="AD185" s="332">
        <v>1021</v>
      </c>
      <c r="AE185" s="332" t="s">
        <v>6263</v>
      </c>
      <c r="AF185" s="332" t="s">
        <v>4613</v>
      </c>
      <c r="AG185"/>
      <c r="AH185"/>
      <c r="AI185"/>
      <c r="AJ185"/>
      <c r="AK185" s="193" t="s">
        <v>2350</v>
      </c>
      <c r="AL185" s="192"/>
      <c r="AM185" s="192"/>
      <c r="AN185" s="192"/>
      <c r="AO185" s="192"/>
      <c r="AP185" s="140"/>
      <c r="AQ185" s="194"/>
      <c r="AR185" s="207"/>
      <c r="AS185" s="208"/>
    </row>
    <row r="186" spans="1:45">
      <c r="A186" s="312" t="s">
        <v>564</v>
      </c>
      <c r="B186" s="313">
        <v>26</v>
      </c>
      <c r="C186" s="314">
        <v>0.292243251660528</v>
      </c>
      <c r="D186" s="315">
        <v>4050</v>
      </c>
      <c r="E186" s="316">
        <v>1.01592756684207</v>
      </c>
      <c r="F186" s="317">
        <v>2.1673098917572098E-3</v>
      </c>
      <c r="G186" s="318">
        <v>4114.05</v>
      </c>
      <c r="H186" s="319">
        <v>4377.96598134957</v>
      </c>
      <c r="I186" s="320">
        <v>8492.01893450639</v>
      </c>
      <c r="J186" s="219" t="s">
        <v>3933</v>
      </c>
      <c r="K186" s="220">
        <v>51</v>
      </c>
      <c r="L186" s="234">
        <v>36163108</v>
      </c>
      <c r="M186" s="321" t="s">
        <v>2976</v>
      </c>
      <c r="N186" s="220" t="s">
        <v>4615</v>
      </c>
      <c r="O186" s="223" t="s">
        <v>4616</v>
      </c>
      <c r="P186" s="321" t="s">
        <v>2977</v>
      </c>
      <c r="Q186" s="322" t="s">
        <v>2978</v>
      </c>
      <c r="R186" s="323" t="s">
        <v>58</v>
      </c>
      <c r="S186" s="324" t="s">
        <v>3003</v>
      </c>
      <c r="T186" s="325">
        <v>1646</v>
      </c>
      <c r="U186" s="326" t="s">
        <v>2351</v>
      </c>
      <c r="V186" s="326" t="s">
        <v>2349</v>
      </c>
      <c r="W186" s="327">
        <v>51</v>
      </c>
      <c r="X186" s="333" t="s">
        <v>692</v>
      </c>
      <c r="Y186" s="329">
        <v>14362576000103</v>
      </c>
      <c r="Z186" s="330">
        <v>96875000</v>
      </c>
      <c r="AA186" s="331"/>
      <c r="AB186" s="218" t="s">
        <v>5429</v>
      </c>
      <c r="AC186" s="332" t="s">
        <v>5883</v>
      </c>
      <c r="AD186" s="332">
        <v>1646</v>
      </c>
      <c r="AE186" s="332" t="s">
        <v>6264</v>
      </c>
      <c r="AF186" s="332" t="s">
        <v>6265</v>
      </c>
      <c r="AG186"/>
      <c r="AH186"/>
      <c r="AI186"/>
      <c r="AJ186"/>
      <c r="AK186" s="193" t="s">
        <v>2350</v>
      </c>
      <c r="AL186" s="192"/>
      <c r="AM186" s="192"/>
      <c r="AN186" s="192"/>
      <c r="AO186" s="192"/>
      <c r="AP186" s="140"/>
      <c r="AQ186" s="194"/>
      <c r="AR186" s="207"/>
      <c r="AS186" s="209"/>
    </row>
    <row r="187" spans="1:45">
      <c r="A187" s="312" t="s">
        <v>565</v>
      </c>
      <c r="B187" s="313">
        <v>9473</v>
      </c>
      <c r="C187" s="314">
        <v>0.338361260953226</v>
      </c>
      <c r="D187" s="315">
        <v>277905</v>
      </c>
      <c r="E187" s="316">
        <v>2.21801811520751</v>
      </c>
      <c r="F187" s="317">
        <v>4.7317670649773703E-3</v>
      </c>
      <c r="G187" s="318">
        <v>4114.05</v>
      </c>
      <c r="H187" s="319">
        <v>9558.1694712542903</v>
      </c>
      <c r="I187" s="320">
        <v>13672.2224244111</v>
      </c>
      <c r="J187" s="219" t="s">
        <v>3934</v>
      </c>
      <c r="K187" s="220">
        <v>51</v>
      </c>
      <c r="L187" s="234">
        <v>36007001</v>
      </c>
      <c r="M187" s="321" t="s">
        <v>2979</v>
      </c>
      <c r="N187" s="220" t="s">
        <v>4617</v>
      </c>
      <c r="O187" s="220" t="s">
        <v>4618</v>
      </c>
      <c r="P187" s="321" t="s">
        <v>2980</v>
      </c>
      <c r="Q187" s="322" t="s">
        <v>2981</v>
      </c>
      <c r="R187" s="323" t="s">
        <v>58</v>
      </c>
      <c r="S187" s="324" t="s">
        <v>3004</v>
      </c>
      <c r="T187" s="325">
        <v>220</v>
      </c>
      <c r="U187" s="326" t="s">
        <v>2351</v>
      </c>
      <c r="V187" s="326" t="s">
        <v>2349</v>
      </c>
      <c r="W187" s="327">
        <v>51</v>
      </c>
      <c r="X187" s="333" t="s">
        <v>693</v>
      </c>
      <c r="Y187" s="329">
        <v>14004929000101</v>
      </c>
      <c r="Z187" s="330">
        <v>94010350</v>
      </c>
      <c r="AA187" s="331"/>
      <c r="AB187" s="218" t="s">
        <v>5430</v>
      </c>
      <c r="AC187" s="332" t="s">
        <v>6266</v>
      </c>
      <c r="AD187" s="332">
        <v>1350</v>
      </c>
      <c r="AE187" s="332" t="s">
        <v>6267</v>
      </c>
      <c r="AF187" s="332" t="s">
        <v>6268</v>
      </c>
      <c r="AG187"/>
      <c r="AH187"/>
      <c r="AI187"/>
      <c r="AJ187"/>
      <c r="AK187" s="193" t="s">
        <v>2350</v>
      </c>
      <c r="AL187" s="192"/>
      <c r="AM187" s="192"/>
      <c r="AN187" s="192"/>
      <c r="AO187" s="192"/>
      <c r="AP187" s="140"/>
      <c r="AQ187" s="194"/>
      <c r="AR187" s="207"/>
      <c r="AS187" s="208"/>
    </row>
    <row r="188" spans="1:45">
      <c r="A188" s="312" t="s">
        <v>566</v>
      </c>
      <c r="B188" s="313">
        <v>40</v>
      </c>
      <c r="C188" s="314">
        <v>0.124321031578986</v>
      </c>
      <c r="D188" s="315">
        <v>1607</v>
      </c>
      <c r="E188" s="316">
        <v>0.37622442458105299</v>
      </c>
      <c r="F188" s="317">
        <v>8.0261127222855996E-4</v>
      </c>
      <c r="G188" s="318">
        <v>4114.05</v>
      </c>
      <c r="H188" s="319">
        <v>1621.27476990169</v>
      </c>
      <c r="I188" s="320">
        <v>5735.3277230585099</v>
      </c>
      <c r="J188" s="222" t="s">
        <v>3935</v>
      </c>
      <c r="K188" s="220">
        <v>54</v>
      </c>
      <c r="L188" s="234">
        <v>32721266</v>
      </c>
      <c r="M188" s="321" t="s">
        <v>2982</v>
      </c>
      <c r="N188" s="224" t="s">
        <v>4619</v>
      </c>
      <c r="O188" s="220" t="s">
        <v>4620</v>
      </c>
      <c r="P188" s="321" t="s">
        <v>2983</v>
      </c>
      <c r="Q188" s="322" t="s">
        <v>2984</v>
      </c>
      <c r="R188" s="323" t="s">
        <v>58</v>
      </c>
      <c r="S188" s="324" t="s">
        <v>3005</v>
      </c>
      <c r="T188" s="325">
        <v>816</v>
      </c>
      <c r="U188" s="326" t="s">
        <v>2372</v>
      </c>
      <c r="V188" s="326" t="s">
        <v>2349</v>
      </c>
      <c r="W188" s="327">
        <v>54</v>
      </c>
      <c r="X188" s="333" t="s">
        <v>694</v>
      </c>
      <c r="Y188" s="329">
        <v>14365769000118</v>
      </c>
      <c r="Z188" s="330">
        <v>95355000</v>
      </c>
      <c r="AA188" s="331"/>
      <c r="AB188" s="218" t="s">
        <v>5431</v>
      </c>
      <c r="AC188" s="332" t="s">
        <v>6136</v>
      </c>
      <c r="AD188" s="332">
        <v>816</v>
      </c>
      <c r="AE188" s="332" t="s">
        <v>6269</v>
      </c>
      <c r="AF188" s="332" t="s">
        <v>6270</v>
      </c>
      <c r="AG188"/>
      <c r="AH188"/>
      <c r="AI188"/>
      <c r="AJ188"/>
      <c r="AK188" s="193" t="s">
        <v>2350</v>
      </c>
      <c r="AL188" s="192"/>
      <c r="AM188" s="192"/>
      <c r="AN188" s="192"/>
      <c r="AO188" s="192"/>
      <c r="AP188" s="140"/>
      <c r="AQ188" s="194"/>
      <c r="AR188" s="207"/>
      <c r="AS188" s="208"/>
    </row>
    <row r="189" spans="1:45">
      <c r="A189" s="312" t="s">
        <v>567</v>
      </c>
      <c r="B189" s="313">
        <v>1159</v>
      </c>
      <c r="C189" s="314">
        <v>0.29123161081754301</v>
      </c>
      <c r="D189" s="315">
        <v>100072</v>
      </c>
      <c r="E189" s="316">
        <v>1.6378925188409199</v>
      </c>
      <c r="F189" s="317">
        <v>3.4941670780264198E-3</v>
      </c>
      <c r="G189" s="318">
        <v>4114.05</v>
      </c>
      <c r="H189" s="319">
        <v>7058.2174976133801</v>
      </c>
      <c r="I189" s="320">
        <v>11172.2704507702</v>
      </c>
      <c r="J189" s="214" t="s">
        <v>3936</v>
      </c>
      <c r="K189" s="220">
        <v>51</v>
      </c>
      <c r="L189" s="234">
        <v>34807000</v>
      </c>
      <c r="M189" s="321" t="s">
        <v>917</v>
      </c>
      <c r="N189" s="220" t="s">
        <v>4621</v>
      </c>
      <c r="O189" s="220" t="s">
        <v>4622</v>
      </c>
      <c r="P189" s="321" t="s">
        <v>918</v>
      </c>
      <c r="Q189" s="322" t="s">
        <v>919</v>
      </c>
      <c r="R189" s="323" t="s">
        <v>58</v>
      </c>
      <c r="S189" s="324" t="s">
        <v>3006</v>
      </c>
      <c r="T189" s="325">
        <v>50</v>
      </c>
      <c r="U189" s="326" t="s">
        <v>2351</v>
      </c>
      <c r="V189" s="326" t="s">
        <v>2349</v>
      </c>
      <c r="W189" s="327">
        <v>51</v>
      </c>
      <c r="X189" s="333" t="s">
        <v>695</v>
      </c>
      <c r="Y189" s="329">
        <v>14782674000108</v>
      </c>
      <c r="Z189" s="330">
        <v>92500000</v>
      </c>
      <c r="AA189" s="331"/>
      <c r="AB189" s="218" t="s">
        <v>5432</v>
      </c>
      <c r="AC189" s="332" t="s">
        <v>6271</v>
      </c>
      <c r="AD189" s="332">
        <v>50</v>
      </c>
      <c r="AE189" s="332" t="s">
        <v>6272</v>
      </c>
      <c r="AF189" s="332" t="s">
        <v>6273</v>
      </c>
      <c r="AG189"/>
      <c r="AH189"/>
      <c r="AI189"/>
      <c r="AJ189"/>
      <c r="AK189" s="193" t="s">
        <v>2350</v>
      </c>
      <c r="AL189" s="192"/>
      <c r="AM189" s="192"/>
      <c r="AN189" s="192"/>
      <c r="AO189" s="192"/>
      <c r="AP189" s="140"/>
      <c r="AQ189" s="194"/>
      <c r="AR189" s="207"/>
      <c r="AS189" s="208"/>
    </row>
    <row r="190" spans="1:45">
      <c r="A190" s="312" t="s">
        <v>568</v>
      </c>
      <c r="B190" s="313">
        <v>702</v>
      </c>
      <c r="C190" s="314">
        <v>0.19819636441080499</v>
      </c>
      <c r="D190" s="315">
        <v>26547</v>
      </c>
      <c r="E190" s="316">
        <v>0.913477808400874</v>
      </c>
      <c r="F190" s="317">
        <v>1.94875063406531E-3</v>
      </c>
      <c r="G190" s="318">
        <v>4114.05</v>
      </c>
      <c r="H190" s="319">
        <v>3936.4762808119199</v>
      </c>
      <c r="I190" s="320">
        <v>8050.5292339687403</v>
      </c>
      <c r="J190" s="222" t="s">
        <v>3937</v>
      </c>
      <c r="K190" s="220">
        <v>54</v>
      </c>
      <c r="L190" s="234">
        <v>34434430</v>
      </c>
      <c r="M190" s="321" t="s">
        <v>920</v>
      </c>
      <c r="N190" s="220" t="s">
        <v>4623</v>
      </c>
      <c r="O190" s="220" t="s">
        <v>4624</v>
      </c>
      <c r="P190" s="321" t="s">
        <v>921</v>
      </c>
      <c r="Q190" s="322" t="s">
        <v>922</v>
      </c>
      <c r="R190" s="323" t="s">
        <v>58</v>
      </c>
      <c r="S190" s="324" t="s">
        <v>3007</v>
      </c>
      <c r="T190" s="325">
        <v>1135</v>
      </c>
      <c r="U190" s="326" t="s">
        <v>2356</v>
      </c>
      <c r="V190" s="326" t="s">
        <v>2349</v>
      </c>
      <c r="W190" s="327">
        <v>54</v>
      </c>
      <c r="X190" s="333" t="s">
        <v>696</v>
      </c>
      <c r="Y190" s="329">
        <v>14373715000102</v>
      </c>
      <c r="Z190" s="330">
        <v>99200000</v>
      </c>
      <c r="AA190" s="331"/>
      <c r="AB190" s="218" t="s">
        <v>5433</v>
      </c>
      <c r="AC190" s="332" t="s">
        <v>6274</v>
      </c>
      <c r="AD190" s="332">
        <v>157</v>
      </c>
      <c r="AE190" s="332" t="s">
        <v>6275</v>
      </c>
      <c r="AF190" s="332" t="s">
        <v>6276</v>
      </c>
      <c r="AG190"/>
      <c r="AH190"/>
      <c r="AI190"/>
      <c r="AJ190"/>
      <c r="AK190" s="193" t="s">
        <v>2350</v>
      </c>
      <c r="AL190" s="192"/>
      <c r="AM190" s="192"/>
      <c r="AN190" s="192"/>
      <c r="AO190" s="192"/>
      <c r="AP190" s="140"/>
      <c r="AQ190" s="194"/>
      <c r="AR190" s="207"/>
      <c r="AS190" s="209"/>
    </row>
    <row r="191" spans="1:45">
      <c r="A191" s="312" t="s">
        <v>569</v>
      </c>
      <c r="B191" s="313">
        <v>169</v>
      </c>
      <c r="C191" s="314">
        <v>0.19121335508595499</v>
      </c>
      <c r="D191" s="315">
        <v>7920</v>
      </c>
      <c r="E191" s="316">
        <v>0.73506712360464999</v>
      </c>
      <c r="F191" s="317">
        <v>1.56814156844464E-3</v>
      </c>
      <c r="G191" s="318">
        <v>4114.05</v>
      </c>
      <c r="H191" s="319">
        <v>3167.6459682581799</v>
      </c>
      <c r="I191" s="320">
        <v>7281.6989214149999</v>
      </c>
      <c r="J191" s="222" t="s">
        <v>3938</v>
      </c>
      <c r="K191" s="220">
        <v>55</v>
      </c>
      <c r="L191" s="234">
        <v>33531200</v>
      </c>
      <c r="M191" s="321" t="s">
        <v>923</v>
      </c>
      <c r="N191" s="224" t="s">
        <v>4625</v>
      </c>
      <c r="O191" s="220" t="s">
        <v>4626</v>
      </c>
      <c r="P191" s="321" t="s">
        <v>924</v>
      </c>
      <c r="Q191" s="322" t="s">
        <v>6296</v>
      </c>
      <c r="R191" s="323" t="s">
        <v>58</v>
      </c>
      <c r="S191" s="324"/>
      <c r="T191" s="325"/>
      <c r="U191" s="326"/>
      <c r="V191" s="326"/>
      <c r="W191" s="327"/>
      <c r="X191" s="333" t="s">
        <v>2479</v>
      </c>
      <c r="Y191" s="329" t="s">
        <v>7222</v>
      </c>
      <c r="Z191" s="330" t="s">
        <v>924</v>
      </c>
      <c r="AA191" s="331"/>
      <c r="AB191" s="218" t="s">
        <v>5434</v>
      </c>
      <c r="AC191" s="332" t="s">
        <v>6277</v>
      </c>
      <c r="AD191" s="332">
        <v>1390</v>
      </c>
      <c r="AE191" s="332" t="s">
        <v>6278</v>
      </c>
      <c r="AF191" s="332" t="s">
        <v>6279</v>
      </c>
      <c r="AG191"/>
      <c r="AH191"/>
      <c r="AI191"/>
      <c r="AJ191"/>
      <c r="AK191" s="193" t="s">
        <v>2350</v>
      </c>
      <c r="AL191" s="192"/>
      <c r="AM191" s="192"/>
      <c r="AN191" s="192"/>
      <c r="AO191" s="192"/>
      <c r="AP191" s="140"/>
      <c r="AQ191" s="194"/>
      <c r="AR191" s="207"/>
      <c r="AS191" s="208"/>
    </row>
    <row r="192" spans="1:45">
      <c r="A192" s="312" t="s">
        <v>570</v>
      </c>
      <c r="B192" s="313">
        <v>11</v>
      </c>
      <c r="C192" s="314">
        <v>0.14724585134283</v>
      </c>
      <c r="D192" s="315">
        <v>5007</v>
      </c>
      <c r="E192" s="316">
        <v>0.52842055890834405</v>
      </c>
      <c r="F192" s="317">
        <v>1.12729602159517E-3</v>
      </c>
      <c r="G192" s="318">
        <v>4114.05</v>
      </c>
      <c r="H192" s="319">
        <v>2277.13796362224</v>
      </c>
      <c r="I192" s="320">
        <v>6391.19091677906</v>
      </c>
      <c r="J192" s="222" t="s">
        <v>3939</v>
      </c>
      <c r="K192" s="220">
        <v>51</v>
      </c>
      <c r="L192" s="234">
        <v>36951111</v>
      </c>
      <c r="M192" s="321" t="s">
        <v>925</v>
      </c>
      <c r="N192" s="220" t="s">
        <v>4627</v>
      </c>
      <c r="O192" s="220" t="s">
        <v>4628</v>
      </c>
      <c r="P192" s="321" t="s">
        <v>926</v>
      </c>
      <c r="Q192" s="322" t="s">
        <v>927</v>
      </c>
      <c r="R192" s="323" t="s">
        <v>58</v>
      </c>
      <c r="S192" s="324" t="s">
        <v>3008</v>
      </c>
      <c r="T192" s="325">
        <v>56</v>
      </c>
      <c r="U192" s="326" t="s">
        <v>2351</v>
      </c>
      <c r="V192" s="326" t="s">
        <v>2349</v>
      </c>
      <c r="W192" s="327">
        <v>51</v>
      </c>
      <c r="X192" s="333" t="s">
        <v>697</v>
      </c>
      <c r="Y192" s="329">
        <v>14617433000103</v>
      </c>
      <c r="Z192" s="330">
        <v>95785000</v>
      </c>
      <c r="AA192" s="331"/>
      <c r="AB192" s="218" t="s">
        <v>5435</v>
      </c>
      <c r="AC192" s="332" t="s">
        <v>6280</v>
      </c>
      <c r="AD192" s="332">
        <v>970</v>
      </c>
      <c r="AE192" s="332" t="s">
        <v>6281</v>
      </c>
      <c r="AF192" s="332" t="s">
        <v>6282</v>
      </c>
      <c r="AG192"/>
      <c r="AH192"/>
      <c r="AI192"/>
      <c r="AJ192"/>
      <c r="AK192" s="193" t="s">
        <v>2350</v>
      </c>
      <c r="AL192" s="192"/>
      <c r="AM192" s="192"/>
      <c r="AN192" s="192"/>
      <c r="AO192" s="192"/>
      <c r="AP192" s="140"/>
      <c r="AQ192" s="194"/>
      <c r="AR192" s="207"/>
      <c r="AS192" s="208"/>
    </row>
    <row r="193" spans="1:45">
      <c r="A193" s="312" t="s">
        <v>571</v>
      </c>
      <c r="B193" s="313">
        <v>3130</v>
      </c>
      <c r="C193" s="314">
        <v>0.35006284726075698</v>
      </c>
      <c r="D193" s="315">
        <v>6631</v>
      </c>
      <c r="E193" s="316">
        <v>1.3103366097179401</v>
      </c>
      <c r="F193" s="317">
        <v>2.79538186428085E-3</v>
      </c>
      <c r="G193" s="318">
        <v>4114.05</v>
      </c>
      <c r="H193" s="319">
        <v>5646.67136584732</v>
      </c>
      <c r="I193" s="320">
        <v>9760.7243190041499</v>
      </c>
      <c r="J193" s="214" t="s">
        <v>3940</v>
      </c>
      <c r="K193" s="220">
        <v>53</v>
      </c>
      <c r="L193" s="234">
        <v>32671175</v>
      </c>
      <c r="M193" s="321" t="s">
        <v>928</v>
      </c>
      <c r="N193" s="220" t="s">
        <v>4629</v>
      </c>
      <c r="O193" s="220" t="s">
        <v>4630</v>
      </c>
      <c r="P193" s="321" t="s">
        <v>929</v>
      </c>
      <c r="Q193" s="322" t="s">
        <v>930</v>
      </c>
      <c r="R193" s="323" t="s">
        <v>58</v>
      </c>
      <c r="S193" s="324" t="s">
        <v>3009</v>
      </c>
      <c r="T193" s="325">
        <v>671</v>
      </c>
      <c r="U193" s="326" t="s">
        <v>2351</v>
      </c>
      <c r="V193" s="326" t="s">
        <v>2349</v>
      </c>
      <c r="W193" s="327">
        <v>53</v>
      </c>
      <c r="X193" s="333" t="s">
        <v>698</v>
      </c>
      <c r="Y193" s="329">
        <v>14465269000158</v>
      </c>
      <c r="Z193" s="330">
        <v>96310000</v>
      </c>
      <c r="AA193" s="331"/>
      <c r="AB193" s="218" t="s">
        <v>5436</v>
      </c>
      <c r="AC193" s="332" t="s">
        <v>6283</v>
      </c>
      <c r="AD193" s="332">
        <v>240</v>
      </c>
      <c r="AE193" s="332" t="s">
        <v>6284</v>
      </c>
      <c r="AF193" s="332" t="s">
        <v>6285</v>
      </c>
      <c r="AG193"/>
      <c r="AH193"/>
      <c r="AI193"/>
      <c r="AJ193"/>
      <c r="AK193" s="193" t="s">
        <v>2350</v>
      </c>
      <c r="AL193" s="192"/>
      <c r="AM193" s="192"/>
      <c r="AN193" s="192"/>
      <c r="AO193" s="192"/>
      <c r="AP193" s="140"/>
      <c r="AQ193" s="194"/>
      <c r="AR193" s="207"/>
      <c r="AS193" s="208"/>
    </row>
    <row r="194" spans="1:45">
      <c r="A194" s="312" t="s">
        <v>572</v>
      </c>
      <c r="B194" s="313">
        <v>169</v>
      </c>
      <c r="C194" s="314">
        <v>0.248966411185363</v>
      </c>
      <c r="D194" s="315">
        <v>2944</v>
      </c>
      <c r="E194" s="316">
        <v>0.82505220614224595</v>
      </c>
      <c r="F194" s="317">
        <v>1.7601095451583199E-3</v>
      </c>
      <c r="G194" s="318">
        <v>4114.05</v>
      </c>
      <c r="H194" s="319">
        <v>3555.4212812198002</v>
      </c>
      <c r="I194" s="320">
        <v>7669.4742343766302</v>
      </c>
      <c r="J194" s="214" t="s">
        <v>3941</v>
      </c>
      <c r="K194" s="220">
        <v>51</v>
      </c>
      <c r="L194" s="234">
        <v>36162002</v>
      </c>
      <c r="M194" s="321" t="s">
        <v>931</v>
      </c>
      <c r="N194" s="220" t="s">
        <v>4631</v>
      </c>
      <c r="O194" s="220" t="s">
        <v>4632</v>
      </c>
      <c r="P194" s="321" t="s">
        <v>932</v>
      </c>
      <c r="Q194" s="322" t="s">
        <v>933</v>
      </c>
      <c r="R194" s="323" t="s">
        <v>58</v>
      </c>
      <c r="S194" s="324" t="s">
        <v>3010</v>
      </c>
      <c r="T194" s="325">
        <v>440</v>
      </c>
      <c r="U194" s="326" t="s">
        <v>2351</v>
      </c>
      <c r="V194" s="326" t="s">
        <v>2361</v>
      </c>
      <c r="W194" s="327">
        <v>51</v>
      </c>
      <c r="X194" s="333" t="s">
        <v>699</v>
      </c>
      <c r="Y194" s="329">
        <v>14798507000147</v>
      </c>
      <c r="Z194" s="330">
        <v>96888000</v>
      </c>
      <c r="AA194" s="331"/>
      <c r="AB194" s="218" t="s">
        <v>5437</v>
      </c>
      <c r="AC194" s="332" t="s">
        <v>6286</v>
      </c>
      <c r="AD194" s="332">
        <v>525</v>
      </c>
      <c r="AE194" s="332" t="s">
        <v>6287</v>
      </c>
      <c r="AF194" s="332" t="s">
        <v>6288</v>
      </c>
      <c r="AG194"/>
      <c r="AH194"/>
      <c r="AI194"/>
      <c r="AJ194"/>
      <c r="AK194" s="193" t="s">
        <v>2350</v>
      </c>
      <c r="AL194" s="192"/>
      <c r="AM194" s="192"/>
      <c r="AN194" s="192"/>
      <c r="AO194" s="192"/>
      <c r="AP194" s="140"/>
      <c r="AQ194" s="194"/>
      <c r="AR194" s="207"/>
      <c r="AS194" s="208"/>
    </row>
    <row r="195" spans="1:45">
      <c r="A195" s="312" t="s">
        <v>573</v>
      </c>
      <c r="B195" s="313">
        <v>45</v>
      </c>
      <c r="C195" s="314">
        <v>0.191339980467957</v>
      </c>
      <c r="D195" s="315">
        <v>20014</v>
      </c>
      <c r="E195" s="316">
        <v>0.84529015263560503</v>
      </c>
      <c r="F195" s="317">
        <v>1.80328378617262E-3</v>
      </c>
      <c r="G195" s="318">
        <v>4114.05</v>
      </c>
      <c r="H195" s="319">
        <v>3642.6332480686901</v>
      </c>
      <c r="I195" s="320">
        <v>7756.6862012255096</v>
      </c>
      <c r="J195" s="214" t="s">
        <v>3942</v>
      </c>
      <c r="K195" s="220">
        <v>55</v>
      </c>
      <c r="L195" s="234">
        <v>35376011</v>
      </c>
      <c r="M195" s="321" t="s">
        <v>934</v>
      </c>
      <c r="N195" s="220" t="s">
        <v>4633</v>
      </c>
      <c r="O195" s="220" t="s">
        <v>4634</v>
      </c>
      <c r="P195" s="321" t="s">
        <v>935</v>
      </c>
      <c r="Q195" s="322" t="s">
        <v>936</v>
      </c>
      <c r="R195" s="323" t="s">
        <v>58</v>
      </c>
      <c r="S195" s="324" t="s">
        <v>3011</v>
      </c>
      <c r="T195" s="325">
        <v>66</v>
      </c>
      <c r="U195" s="326"/>
      <c r="V195" s="326" t="s">
        <v>2349</v>
      </c>
      <c r="W195" s="327">
        <v>55</v>
      </c>
      <c r="X195" s="333" t="s">
        <v>700</v>
      </c>
      <c r="Y195" s="329">
        <v>18143283000196</v>
      </c>
      <c r="Z195" s="330">
        <v>98920000</v>
      </c>
      <c r="AA195" s="331"/>
      <c r="AB195" s="218" t="s">
        <v>5438</v>
      </c>
      <c r="AC195" s="332" t="s">
        <v>6289</v>
      </c>
      <c r="AD195" s="332">
        <v>186</v>
      </c>
      <c r="AE195" s="332" t="s">
        <v>6290</v>
      </c>
      <c r="AF195" s="332" t="s">
        <v>6291</v>
      </c>
      <c r="AG195"/>
      <c r="AH195"/>
      <c r="AI195"/>
      <c r="AJ195"/>
      <c r="AK195" s="193" t="s">
        <v>2350</v>
      </c>
      <c r="AL195" s="192"/>
      <c r="AM195" s="192"/>
      <c r="AN195" s="192"/>
      <c r="AO195" s="192"/>
      <c r="AP195" s="140"/>
      <c r="AQ195" s="194"/>
      <c r="AR195" s="207"/>
      <c r="AS195" s="209"/>
    </row>
    <row r="196" spans="1:45">
      <c r="A196" s="312" t="s">
        <v>574</v>
      </c>
      <c r="B196" s="313">
        <v>0</v>
      </c>
      <c r="C196" s="314">
        <v>0.35624075546939399</v>
      </c>
      <c r="D196" s="315">
        <v>5969</v>
      </c>
      <c r="E196" s="316">
        <v>1.3125892404942101</v>
      </c>
      <c r="F196" s="317">
        <v>2.8001874716127302E-3</v>
      </c>
      <c r="G196" s="318">
        <v>4114.05</v>
      </c>
      <c r="H196" s="319">
        <v>5656.3786926577204</v>
      </c>
      <c r="I196" s="320">
        <v>9770.4316458145404</v>
      </c>
      <c r="J196" s="216" t="s">
        <v>3943</v>
      </c>
      <c r="K196" s="220">
        <v>53</v>
      </c>
      <c r="L196" s="234">
        <v>32491013</v>
      </c>
      <c r="M196" s="321" t="s">
        <v>937</v>
      </c>
      <c r="N196" s="220" t="s">
        <v>4635</v>
      </c>
      <c r="O196" s="220" t="s">
        <v>4636</v>
      </c>
      <c r="P196" s="321" t="s">
        <v>938</v>
      </c>
      <c r="Q196" s="322" t="s">
        <v>939</v>
      </c>
      <c r="R196" s="323" t="s">
        <v>58</v>
      </c>
      <c r="S196" s="324" t="s">
        <v>3012</v>
      </c>
      <c r="T196" s="325">
        <v>1562</v>
      </c>
      <c r="U196" s="326" t="s">
        <v>2351</v>
      </c>
      <c r="V196" s="326" t="s">
        <v>2349</v>
      </c>
      <c r="W196" s="327">
        <v>53</v>
      </c>
      <c r="X196" s="333" t="s">
        <v>701</v>
      </c>
      <c r="Y196" s="329">
        <v>14260110000105</v>
      </c>
      <c r="Z196" s="330">
        <v>96460000</v>
      </c>
      <c r="AA196" s="331"/>
      <c r="AB196" s="218" t="s">
        <v>5439</v>
      </c>
      <c r="AC196" s="332" t="s">
        <v>6259</v>
      </c>
      <c r="AD196" s="332">
        <v>1644</v>
      </c>
      <c r="AE196" s="332" t="s">
        <v>6292</v>
      </c>
      <c r="AF196" s="332" t="s">
        <v>6293</v>
      </c>
      <c r="AG196"/>
      <c r="AH196"/>
      <c r="AI196"/>
      <c r="AJ196"/>
      <c r="AK196" s="193" t="s">
        <v>2350</v>
      </c>
      <c r="AL196" s="192"/>
      <c r="AM196" s="192"/>
      <c r="AN196" s="192"/>
      <c r="AO196" s="192"/>
      <c r="AP196" s="140"/>
      <c r="AQ196" s="194"/>
      <c r="AR196" s="207"/>
      <c r="AS196" s="209"/>
    </row>
    <row r="197" spans="1:45">
      <c r="A197" s="312" t="s">
        <v>575</v>
      </c>
      <c r="B197" s="313">
        <v>353</v>
      </c>
      <c r="C197" s="314">
        <v>0.180774330529616</v>
      </c>
      <c r="D197" s="315">
        <v>5010</v>
      </c>
      <c r="E197" s="316">
        <v>0.64880235970922195</v>
      </c>
      <c r="F197" s="317">
        <v>1.38411026325837E-3</v>
      </c>
      <c r="G197" s="318">
        <v>4114.05</v>
      </c>
      <c r="H197" s="319">
        <v>2795.90273178191</v>
      </c>
      <c r="I197" s="320">
        <v>6909.95568493873</v>
      </c>
      <c r="J197" s="214" t="s">
        <v>3944</v>
      </c>
      <c r="K197" s="220">
        <v>55</v>
      </c>
      <c r="L197" s="234">
        <v>35251166</v>
      </c>
      <c r="M197" s="321" t="s">
        <v>940</v>
      </c>
      <c r="N197" s="220" t="s">
        <v>4637</v>
      </c>
      <c r="O197" s="220" t="s">
        <v>4638</v>
      </c>
      <c r="P197" s="321" t="s">
        <v>941</v>
      </c>
      <c r="Q197" s="322" t="s">
        <v>942</v>
      </c>
      <c r="R197" s="323" t="s">
        <v>58</v>
      </c>
      <c r="S197" s="324" t="s">
        <v>3013</v>
      </c>
      <c r="T197" s="325">
        <v>414</v>
      </c>
      <c r="U197" s="326" t="s">
        <v>943</v>
      </c>
      <c r="V197" s="326" t="s">
        <v>2349</v>
      </c>
      <c r="W197" s="327">
        <v>55</v>
      </c>
      <c r="X197" s="333" t="s">
        <v>702</v>
      </c>
      <c r="Y197" s="329">
        <v>14453144000108</v>
      </c>
      <c r="Z197" s="330">
        <v>98670000</v>
      </c>
      <c r="AA197" s="331"/>
      <c r="AB197" s="218" t="s">
        <v>5440</v>
      </c>
      <c r="AC197" s="332" t="s">
        <v>6297</v>
      </c>
      <c r="AD197" s="332">
        <v>356</v>
      </c>
      <c r="AE197" s="332" t="s">
        <v>6298</v>
      </c>
      <c r="AF197" s="332" t="s">
        <v>6299</v>
      </c>
      <c r="AG197"/>
      <c r="AH197"/>
      <c r="AI197"/>
      <c r="AJ197"/>
      <c r="AK197" s="193" t="s">
        <v>2350</v>
      </c>
      <c r="AL197" s="192"/>
      <c r="AM197" s="192"/>
      <c r="AN197" s="192"/>
      <c r="AO197" s="192"/>
      <c r="AP197" s="140"/>
      <c r="AQ197" s="194"/>
      <c r="AR197" s="207"/>
      <c r="AS197" s="208"/>
    </row>
    <row r="198" spans="1:45">
      <c r="A198" s="312" t="s">
        <v>576</v>
      </c>
      <c r="B198" s="313">
        <v>162</v>
      </c>
      <c r="C198" s="314">
        <v>0.269248373511002</v>
      </c>
      <c r="D198" s="315">
        <v>4235</v>
      </c>
      <c r="E198" s="316">
        <v>0.94228244610872802</v>
      </c>
      <c r="F198" s="317">
        <v>2.0102004640239202E-3</v>
      </c>
      <c r="G198" s="318">
        <v>4114.05</v>
      </c>
      <c r="H198" s="319">
        <v>4060.6049373283199</v>
      </c>
      <c r="I198" s="320">
        <v>8174.6578904851403</v>
      </c>
      <c r="J198" s="216" t="s">
        <v>3945</v>
      </c>
      <c r="K198" s="220">
        <v>51</v>
      </c>
      <c r="L198" s="234">
        <v>37441112</v>
      </c>
      <c r="M198" s="321" t="s">
        <v>944</v>
      </c>
      <c r="N198" s="224" t="s">
        <v>4639</v>
      </c>
      <c r="O198" s="220" t="s">
        <v>4640</v>
      </c>
      <c r="P198" s="321" t="s">
        <v>945</v>
      </c>
      <c r="Q198" s="322" t="s">
        <v>946</v>
      </c>
      <c r="R198" s="323" t="s">
        <v>58</v>
      </c>
      <c r="S198" s="324" t="s">
        <v>3014</v>
      </c>
      <c r="T198" s="325">
        <v>523</v>
      </c>
      <c r="U198" s="326" t="s">
        <v>2351</v>
      </c>
      <c r="V198" s="326" t="s">
        <v>2349</v>
      </c>
      <c r="W198" s="327">
        <v>51</v>
      </c>
      <c r="X198" s="333" t="s">
        <v>703</v>
      </c>
      <c r="Y198" s="329">
        <v>13698215000170</v>
      </c>
      <c r="Z198" s="330">
        <v>96925000</v>
      </c>
      <c r="AA198" s="331"/>
      <c r="AB198" s="218" t="s">
        <v>5441</v>
      </c>
      <c r="AC198" s="332" t="s">
        <v>6300</v>
      </c>
      <c r="AD198" s="332">
        <v>187</v>
      </c>
      <c r="AE198" s="332" t="s">
        <v>6301</v>
      </c>
      <c r="AF198" s="332" t="s">
        <v>6302</v>
      </c>
      <c r="AG198"/>
      <c r="AH198"/>
      <c r="AI198"/>
      <c r="AJ198"/>
      <c r="AK198" s="193" t="s">
        <v>2350</v>
      </c>
      <c r="AL198" s="192"/>
      <c r="AM198" s="192"/>
      <c r="AN198" s="192"/>
      <c r="AO198" s="192"/>
      <c r="AP198" s="140"/>
      <c r="AQ198" s="194"/>
      <c r="AR198" s="207"/>
      <c r="AS198" s="208"/>
    </row>
    <row r="199" spans="1:45">
      <c r="A199" s="312" t="s">
        <v>577</v>
      </c>
      <c r="B199" s="313">
        <v>695</v>
      </c>
      <c r="C199" s="314">
        <v>0.19081191711345699</v>
      </c>
      <c r="D199" s="315">
        <v>4888</v>
      </c>
      <c r="E199" s="316">
        <v>0.68229969094271803</v>
      </c>
      <c r="F199" s="317">
        <v>1.4555711623414501E-3</v>
      </c>
      <c r="G199" s="318">
        <v>4114.05</v>
      </c>
      <c r="H199" s="319">
        <v>2940.2537479297298</v>
      </c>
      <c r="I199" s="320">
        <v>7054.3067010865598</v>
      </c>
      <c r="J199" s="214" t="s">
        <v>3946</v>
      </c>
      <c r="K199" s="220">
        <v>54</v>
      </c>
      <c r="L199" s="234">
        <v>33741177</v>
      </c>
      <c r="M199" s="321" t="s">
        <v>947</v>
      </c>
      <c r="N199" s="220" t="s">
        <v>4641</v>
      </c>
      <c r="O199" s="220" t="s">
        <v>4642</v>
      </c>
      <c r="P199" s="321" t="s">
        <v>948</v>
      </c>
      <c r="Q199" s="322" t="s">
        <v>949</v>
      </c>
      <c r="R199" s="323" t="s">
        <v>58</v>
      </c>
      <c r="S199" s="324" t="s">
        <v>3015</v>
      </c>
      <c r="T199" s="325">
        <v>510</v>
      </c>
      <c r="U199" s="326" t="s">
        <v>2371</v>
      </c>
      <c r="V199" s="326" t="s">
        <v>2349</v>
      </c>
      <c r="W199" s="327">
        <v>54</v>
      </c>
      <c r="X199" s="333" t="s">
        <v>704</v>
      </c>
      <c r="Y199" s="329">
        <v>14377367000133</v>
      </c>
      <c r="Z199" s="330">
        <v>99940000</v>
      </c>
      <c r="AA199" s="331"/>
      <c r="AB199" s="218" t="s">
        <v>5442</v>
      </c>
      <c r="AC199" s="332" t="s">
        <v>6303</v>
      </c>
      <c r="AD199" s="332">
        <v>547</v>
      </c>
      <c r="AE199" s="332" t="s">
        <v>6304</v>
      </c>
      <c r="AF199" s="332" t="s">
        <v>6305</v>
      </c>
      <c r="AG199"/>
      <c r="AH199"/>
      <c r="AI199"/>
      <c r="AJ199"/>
      <c r="AK199" s="193" t="s">
        <v>2350</v>
      </c>
      <c r="AL199" s="192"/>
      <c r="AM199" s="192"/>
      <c r="AN199" s="192"/>
      <c r="AO199" s="192"/>
      <c r="AP199" s="140"/>
      <c r="AQ199" s="194"/>
      <c r="AR199" s="207"/>
      <c r="AS199" s="208"/>
    </row>
    <row r="200" spans="1:45">
      <c r="A200" s="312" t="s">
        <v>578</v>
      </c>
      <c r="B200" s="313">
        <v>44</v>
      </c>
      <c r="C200" s="314">
        <v>0.175546256900768</v>
      </c>
      <c r="D200" s="315">
        <v>8285</v>
      </c>
      <c r="E200" s="316">
        <v>0.67941550001769402</v>
      </c>
      <c r="F200" s="317">
        <v>1.44941822809147E-3</v>
      </c>
      <c r="G200" s="318">
        <v>4114.05</v>
      </c>
      <c r="H200" s="319">
        <v>2927.82482074477</v>
      </c>
      <c r="I200" s="320">
        <v>7041.8777739016004</v>
      </c>
      <c r="J200" s="214" t="s">
        <v>3947</v>
      </c>
      <c r="K200" s="220">
        <v>54</v>
      </c>
      <c r="L200" s="234">
        <v>33551122</v>
      </c>
      <c r="M200" s="321" t="s">
        <v>950</v>
      </c>
      <c r="N200" s="220" t="s">
        <v>4643</v>
      </c>
      <c r="O200" s="220" t="s">
        <v>4644</v>
      </c>
      <c r="P200" s="321" t="s">
        <v>951</v>
      </c>
      <c r="Q200" s="322" t="s">
        <v>952</v>
      </c>
      <c r="R200" s="323" t="s">
        <v>58</v>
      </c>
      <c r="S200" s="324" t="s">
        <v>3016</v>
      </c>
      <c r="T200" s="325">
        <v>55</v>
      </c>
      <c r="U200" s="326" t="s">
        <v>2351</v>
      </c>
      <c r="V200" s="326" t="s">
        <v>2349</v>
      </c>
      <c r="W200" s="327">
        <v>54</v>
      </c>
      <c r="X200" s="333" t="s">
        <v>705</v>
      </c>
      <c r="Y200" s="329">
        <v>14354255000167</v>
      </c>
      <c r="Z200" s="330">
        <v>95305000</v>
      </c>
      <c r="AA200" s="331"/>
      <c r="AB200" s="218" t="s">
        <v>5443</v>
      </c>
      <c r="AC200" s="332" t="s">
        <v>6306</v>
      </c>
      <c r="AD200" s="332">
        <v>1255</v>
      </c>
      <c r="AE200" s="332" t="s">
        <v>6307</v>
      </c>
      <c r="AF200" s="332" t="s">
        <v>6308</v>
      </c>
      <c r="AG200"/>
      <c r="AH200"/>
      <c r="AI200"/>
      <c r="AJ200"/>
      <c r="AK200" s="193" t="s">
        <v>2350</v>
      </c>
      <c r="AL200" s="192"/>
      <c r="AM200" s="192"/>
      <c r="AN200" s="192"/>
      <c r="AO200" s="192"/>
      <c r="AP200" s="140"/>
      <c r="AQ200" s="194"/>
      <c r="AR200" s="207"/>
      <c r="AS200" s="209"/>
    </row>
    <row r="201" spans="1:45">
      <c r="A201" s="312" t="s">
        <v>579</v>
      </c>
      <c r="B201" s="313">
        <v>639</v>
      </c>
      <c r="C201" s="314">
        <v>0.259125829028443</v>
      </c>
      <c r="D201" s="315">
        <v>4007</v>
      </c>
      <c r="E201" s="316">
        <v>0.89936007863142697</v>
      </c>
      <c r="F201" s="317">
        <v>1.9186328418357001E-3</v>
      </c>
      <c r="G201" s="318">
        <v>4114.05</v>
      </c>
      <c r="H201" s="319">
        <v>3875.6383405081201</v>
      </c>
      <c r="I201" s="320">
        <v>7989.6912936649396</v>
      </c>
      <c r="J201" s="214" t="s">
        <v>3948</v>
      </c>
      <c r="K201" s="220">
        <v>54</v>
      </c>
      <c r="L201" s="234">
        <v>33801800</v>
      </c>
      <c r="M201" s="321" t="s">
        <v>953</v>
      </c>
      <c r="N201" s="220" t="s">
        <v>4645</v>
      </c>
      <c r="O201" s="220" t="s">
        <v>4646</v>
      </c>
      <c r="P201" s="321" t="s">
        <v>954</v>
      </c>
      <c r="Q201" s="322" t="s">
        <v>955</v>
      </c>
      <c r="R201" s="323" t="s">
        <v>58</v>
      </c>
      <c r="S201" s="324" t="s">
        <v>3017</v>
      </c>
      <c r="T201" s="325">
        <v>394</v>
      </c>
      <c r="U201" s="326" t="s">
        <v>2358</v>
      </c>
      <c r="V201" s="326" t="s">
        <v>2349</v>
      </c>
      <c r="W201" s="327">
        <v>54</v>
      </c>
      <c r="X201" s="333" t="s">
        <v>706</v>
      </c>
      <c r="Y201" s="329">
        <v>14308989000100</v>
      </c>
      <c r="Z201" s="330">
        <v>99320000</v>
      </c>
      <c r="AA201" s="331"/>
      <c r="AB201" s="218" t="s">
        <v>5444</v>
      </c>
      <c r="AC201" s="332" t="s">
        <v>6309</v>
      </c>
      <c r="AD201" s="332">
        <v>680</v>
      </c>
      <c r="AE201" s="332" t="s">
        <v>6310</v>
      </c>
      <c r="AF201" s="332" t="s">
        <v>6311</v>
      </c>
      <c r="AG201"/>
      <c r="AH201"/>
      <c r="AI201"/>
      <c r="AJ201"/>
      <c r="AK201" s="193" t="s">
        <v>2350</v>
      </c>
      <c r="AL201" s="192"/>
      <c r="AM201" s="192"/>
      <c r="AN201" s="192"/>
      <c r="AO201" s="192"/>
      <c r="AP201" s="140"/>
      <c r="AQ201" s="194"/>
      <c r="AR201" s="207"/>
      <c r="AS201" s="208"/>
    </row>
    <row r="202" spans="1:45">
      <c r="A202" s="312" t="s">
        <v>580</v>
      </c>
      <c r="B202" s="313">
        <v>1850</v>
      </c>
      <c r="C202" s="314">
        <v>0.227158675485406</v>
      </c>
      <c r="D202" s="315">
        <v>21750</v>
      </c>
      <c r="E202" s="316">
        <v>1.0161275277632</v>
      </c>
      <c r="F202" s="317">
        <v>2.1677364746126001E-3</v>
      </c>
      <c r="G202" s="318">
        <v>4114.05</v>
      </c>
      <c r="H202" s="319">
        <v>4378.82767871744</v>
      </c>
      <c r="I202" s="320">
        <v>8492.88063187427</v>
      </c>
      <c r="J202" s="222" t="s">
        <v>3949</v>
      </c>
      <c r="K202" s="220">
        <v>54</v>
      </c>
      <c r="L202" s="234">
        <v>33248500</v>
      </c>
      <c r="M202" s="321" t="s">
        <v>956</v>
      </c>
      <c r="N202" s="220" t="s">
        <v>4647</v>
      </c>
      <c r="O202" s="220" t="s">
        <v>4648</v>
      </c>
      <c r="P202" s="321" t="s">
        <v>957</v>
      </c>
      <c r="Q202" s="322" t="s">
        <v>958</v>
      </c>
      <c r="R202" s="323" t="s">
        <v>58</v>
      </c>
      <c r="S202" s="324" t="s">
        <v>3018</v>
      </c>
      <c r="T202" s="325">
        <v>702</v>
      </c>
      <c r="U202" s="326"/>
      <c r="V202" s="326" t="s">
        <v>2349</v>
      </c>
      <c r="W202" s="327">
        <v>54</v>
      </c>
      <c r="X202" s="333" t="s">
        <v>707</v>
      </c>
      <c r="Y202" s="329">
        <v>13531380000132</v>
      </c>
      <c r="Z202" s="330">
        <v>98200000</v>
      </c>
      <c r="AA202" s="331"/>
      <c r="AB202" s="218" t="s">
        <v>5445</v>
      </c>
      <c r="AC202" s="332" t="s">
        <v>6312</v>
      </c>
      <c r="AD202" s="332">
        <v>1011</v>
      </c>
      <c r="AE202" s="332" t="s">
        <v>6313</v>
      </c>
      <c r="AF202" s="332" t="s">
        <v>6314</v>
      </c>
      <c r="AG202"/>
      <c r="AH202"/>
      <c r="AI202"/>
      <c r="AJ202"/>
      <c r="AK202" s="193" t="s">
        <v>2350</v>
      </c>
      <c r="AL202" s="192"/>
      <c r="AM202" s="192"/>
      <c r="AN202" s="192"/>
      <c r="AO202" s="192"/>
      <c r="AP202" s="140"/>
      <c r="AQ202" s="194"/>
      <c r="AR202" s="207"/>
      <c r="AS202" s="209"/>
    </row>
    <row r="203" spans="1:45">
      <c r="A203" s="312" t="s">
        <v>581</v>
      </c>
      <c r="B203" s="313">
        <v>235</v>
      </c>
      <c r="C203" s="314">
        <v>0.222990169017586</v>
      </c>
      <c r="D203" s="315">
        <v>35603</v>
      </c>
      <c r="E203" s="316">
        <v>1.07401094168794</v>
      </c>
      <c r="F203" s="317">
        <v>2.2912209627417202E-3</v>
      </c>
      <c r="G203" s="318">
        <v>4114.05</v>
      </c>
      <c r="H203" s="319">
        <v>4628.2663447382802</v>
      </c>
      <c r="I203" s="320">
        <v>8742.3192978950992</v>
      </c>
      <c r="J203" s="222" t="s">
        <v>3950</v>
      </c>
      <c r="K203" s="220">
        <v>51</v>
      </c>
      <c r="L203" s="234">
        <v>35498600</v>
      </c>
      <c r="M203" s="321" t="s">
        <v>959</v>
      </c>
      <c r="N203" s="220" t="s">
        <v>4649</v>
      </c>
      <c r="O203" s="220" t="s">
        <v>4650</v>
      </c>
      <c r="P203" s="321" t="s">
        <v>960</v>
      </c>
      <c r="Q203" s="322" t="s">
        <v>961</v>
      </c>
      <c r="R203" s="323" t="s">
        <v>58</v>
      </c>
      <c r="S203" s="324" t="s">
        <v>3019</v>
      </c>
      <c r="T203" s="325">
        <v>228</v>
      </c>
      <c r="U203" s="326" t="s">
        <v>2351</v>
      </c>
      <c r="V203" s="326" t="s">
        <v>2349</v>
      </c>
      <c r="W203" s="327">
        <v>51</v>
      </c>
      <c r="X203" s="333" t="s">
        <v>708</v>
      </c>
      <c r="Y203" s="329">
        <v>14211500000187</v>
      </c>
      <c r="Z203" s="330">
        <v>95650000</v>
      </c>
      <c r="AA203" s="331"/>
      <c r="AB203" s="218" t="s">
        <v>5446</v>
      </c>
      <c r="AC203" s="332" t="s">
        <v>6315</v>
      </c>
      <c r="AD203" s="332">
        <v>25</v>
      </c>
      <c r="AE203" s="332" t="s">
        <v>6316</v>
      </c>
      <c r="AF203" s="332" t="s">
        <v>6317</v>
      </c>
      <c r="AG203"/>
      <c r="AH203"/>
      <c r="AI203"/>
      <c r="AJ203"/>
      <c r="AK203" s="193" t="s">
        <v>2350</v>
      </c>
      <c r="AL203" s="192"/>
      <c r="AM203" s="192"/>
      <c r="AN203" s="192"/>
      <c r="AO203" s="192"/>
      <c r="AP203" s="140"/>
      <c r="AQ203" s="194"/>
      <c r="AR203" s="207"/>
      <c r="AS203" s="208"/>
    </row>
    <row r="204" spans="1:45">
      <c r="A204" s="312" t="s">
        <v>582</v>
      </c>
      <c r="B204" s="313">
        <v>8313</v>
      </c>
      <c r="C204" s="314">
        <v>0.240032041619932</v>
      </c>
      <c r="D204" s="315">
        <v>88301</v>
      </c>
      <c r="E204" s="316">
        <v>1.32484192300931</v>
      </c>
      <c r="F204" s="317">
        <v>2.8263265004985199E-3</v>
      </c>
      <c r="G204" s="318">
        <v>4114.05</v>
      </c>
      <c r="H204" s="319">
        <v>5709.1795310070102</v>
      </c>
      <c r="I204" s="320">
        <v>9823.2324841638292</v>
      </c>
      <c r="J204" s="219" t="s">
        <v>3951</v>
      </c>
      <c r="K204" s="220">
        <v>55</v>
      </c>
      <c r="L204" s="234">
        <v>33318200</v>
      </c>
      <c r="M204" s="321" t="s">
        <v>962</v>
      </c>
      <c r="N204" s="220" t="s">
        <v>4651</v>
      </c>
      <c r="O204" s="220" t="s">
        <v>4652</v>
      </c>
      <c r="P204" s="321" t="s">
        <v>963</v>
      </c>
      <c r="Q204" s="322" t="s">
        <v>964</v>
      </c>
      <c r="R204" s="323" t="s">
        <v>58</v>
      </c>
      <c r="S204" s="324" t="s">
        <v>3020</v>
      </c>
      <c r="T204" s="325">
        <v>251</v>
      </c>
      <c r="U204" s="326"/>
      <c r="V204" s="326" t="s">
        <v>2349</v>
      </c>
      <c r="W204" s="327">
        <v>55</v>
      </c>
      <c r="X204" s="333" t="s">
        <v>709</v>
      </c>
      <c r="Y204" s="329">
        <v>14381386000133</v>
      </c>
      <c r="Z204" s="330">
        <v>98700000</v>
      </c>
      <c r="AA204" s="331"/>
      <c r="AB204" s="218" t="s">
        <v>5447</v>
      </c>
      <c r="AC204" s="332" t="s">
        <v>6318</v>
      </c>
      <c r="AD204" s="332">
        <v>254</v>
      </c>
      <c r="AE204" s="332" t="s">
        <v>6319</v>
      </c>
      <c r="AF204" s="332" t="s">
        <v>6320</v>
      </c>
      <c r="AG204"/>
      <c r="AH204"/>
      <c r="AI204"/>
      <c r="AJ204"/>
      <c r="AK204" s="193" t="s">
        <v>2350</v>
      </c>
      <c r="AL204" s="192"/>
      <c r="AM204" s="192"/>
      <c r="AN204" s="192"/>
      <c r="AO204" s="192"/>
      <c r="AP204" s="140"/>
      <c r="AQ204" s="194"/>
      <c r="AR204" s="207"/>
      <c r="AS204" s="208"/>
    </row>
    <row r="205" spans="1:45">
      <c r="A205" s="312" t="s">
        <v>583</v>
      </c>
      <c r="B205" s="313">
        <v>16</v>
      </c>
      <c r="C205" s="314">
        <v>0.18593769623453901</v>
      </c>
      <c r="D205" s="315">
        <v>4269</v>
      </c>
      <c r="E205" s="316">
        <v>0.65150292365660201</v>
      </c>
      <c r="F205" s="317">
        <v>1.38987146036288E-3</v>
      </c>
      <c r="G205" s="318">
        <v>4114.05</v>
      </c>
      <c r="H205" s="319">
        <v>2807.54034993301</v>
      </c>
      <c r="I205" s="320">
        <v>6921.5933030898404</v>
      </c>
      <c r="J205" s="222" t="s">
        <v>3952</v>
      </c>
      <c r="K205" s="220">
        <v>51</v>
      </c>
      <c r="L205" s="234">
        <v>37741322</v>
      </c>
      <c r="M205" s="321" t="s">
        <v>965</v>
      </c>
      <c r="N205" s="220" t="s">
        <v>4653</v>
      </c>
      <c r="O205" s="220" t="s">
        <v>4654</v>
      </c>
      <c r="P205" s="321" t="s">
        <v>966</v>
      </c>
      <c r="Q205" s="322" t="s">
        <v>967</v>
      </c>
      <c r="R205" s="323" t="s">
        <v>58</v>
      </c>
      <c r="S205" s="324" t="s">
        <v>3021</v>
      </c>
      <c r="T205" s="325">
        <v>638</v>
      </c>
      <c r="U205" s="326" t="s">
        <v>2351</v>
      </c>
      <c r="V205" s="326" t="s">
        <v>2349</v>
      </c>
      <c r="W205" s="327">
        <v>51</v>
      </c>
      <c r="X205" s="333" t="s">
        <v>710</v>
      </c>
      <c r="Y205" s="329">
        <v>14301874000193</v>
      </c>
      <c r="Z205" s="330">
        <v>95990000</v>
      </c>
      <c r="AA205" s="331"/>
      <c r="AB205" s="218" t="s">
        <v>5448</v>
      </c>
      <c r="AC205" s="332" t="s">
        <v>6321</v>
      </c>
      <c r="AD205" s="332">
        <v>735</v>
      </c>
      <c r="AE205" s="332" t="s">
        <v>6322</v>
      </c>
      <c r="AF205" s="332" t="s">
        <v>6323</v>
      </c>
      <c r="AG205"/>
      <c r="AH205"/>
      <c r="AI205"/>
      <c r="AJ205"/>
      <c r="AK205" s="193" t="s">
        <v>2350</v>
      </c>
      <c r="AL205" s="192"/>
      <c r="AM205" s="192"/>
      <c r="AN205" s="192"/>
      <c r="AO205" s="192"/>
      <c r="AP205" s="140"/>
      <c r="AQ205" s="194"/>
      <c r="AR205" s="207"/>
      <c r="AS205" s="208"/>
    </row>
    <row r="206" spans="1:45">
      <c r="A206" s="312" t="s">
        <v>584</v>
      </c>
      <c r="B206" s="313">
        <v>4378</v>
      </c>
      <c r="C206" s="314">
        <v>0.37898424527494501</v>
      </c>
      <c r="D206" s="315">
        <v>23728</v>
      </c>
      <c r="E206" s="316">
        <v>1.7175537080663099</v>
      </c>
      <c r="F206" s="317">
        <v>3.66411077188051E-3</v>
      </c>
      <c r="G206" s="318">
        <v>4114.05</v>
      </c>
      <c r="H206" s="319">
        <v>7401.5037591986402</v>
      </c>
      <c r="I206" s="320">
        <v>11515.556712355499</v>
      </c>
      <c r="J206" s="222" t="s">
        <v>3953</v>
      </c>
      <c r="K206" s="220">
        <v>51</v>
      </c>
      <c r="L206" s="234">
        <v>36278200</v>
      </c>
      <c r="M206" s="321" t="s">
        <v>968</v>
      </c>
      <c r="N206" s="220" t="s">
        <v>4655</v>
      </c>
      <c r="O206" s="220" t="s">
        <v>4656</v>
      </c>
      <c r="P206" s="321" t="s">
        <v>969</v>
      </c>
      <c r="Q206" s="322" t="s">
        <v>970</v>
      </c>
      <c r="R206" s="323" t="s">
        <v>58</v>
      </c>
      <c r="S206" s="324" t="s">
        <v>3022</v>
      </c>
      <c r="T206" s="325">
        <v>1043</v>
      </c>
      <c r="U206" s="326" t="s">
        <v>2353</v>
      </c>
      <c r="V206" s="326" t="s">
        <v>2349</v>
      </c>
      <c r="W206" s="327">
        <v>51</v>
      </c>
      <c r="X206" s="333" t="s">
        <v>711</v>
      </c>
      <c r="Y206" s="329">
        <v>14198054000118</v>
      </c>
      <c r="Z206" s="330">
        <v>95625000</v>
      </c>
      <c r="AA206" s="331"/>
      <c r="AB206" s="218" t="s">
        <v>5449</v>
      </c>
      <c r="AC206" s="332" t="s">
        <v>6324</v>
      </c>
      <c r="AD206" s="332">
        <v>1016</v>
      </c>
      <c r="AE206" s="332" t="s">
        <v>6325</v>
      </c>
      <c r="AF206" s="332" t="s">
        <v>6326</v>
      </c>
      <c r="AG206"/>
      <c r="AH206"/>
      <c r="AI206"/>
      <c r="AJ206"/>
      <c r="AK206" s="193" t="s">
        <v>2350</v>
      </c>
      <c r="AL206" s="192"/>
      <c r="AM206" s="192"/>
      <c r="AN206" s="192"/>
      <c r="AO206" s="192"/>
      <c r="AP206" s="140"/>
      <c r="AQ206" s="194"/>
      <c r="AR206" s="207"/>
      <c r="AS206" s="208"/>
    </row>
    <row r="207" spans="1:45">
      <c r="A207" s="312" t="s">
        <v>585</v>
      </c>
      <c r="B207" s="313">
        <v>74</v>
      </c>
      <c r="C207" s="314">
        <v>0.16828705555902801</v>
      </c>
      <c r="D207" s="315">
        <v>3403</v>
      </c>
      <c r="E207" s="316">
        <v>0.56994113668056801</v>
      </c>
      <c r="F207" s="317">
        <v>1.21587316218496E-3</v>
      </c>
      <c r="G207" s="318">
        <v>4114.05</v>
      </c>
      <c r="H207" s="319">
        <v>2456.0637876136202</v>
      </c>
      <c r="I207" s="320">
        <v>6570.1167407704397</v>
      </c>
      <c r="J207" s="216" t="s">
        <v>3954</v>
      </c>
      <c r="K207" s="220">
        <v>51</v>
      </c>
      <c r="L207" s="234">
        <v>37541100</v>
      </c>
      <c r="M207" s="321" t="s">
        <v>971</v>
      </c>
      <c r="N207" s="220" t="s">
        <v>4657</v>
      </c>
      <c r="O207" s="220" t="s">
        <v>4658</v>
      </c>
      <c r="P207" s="321" t="s">
        <v>972</v>
      </c>
      <c r="Q207" s="322" t="s">
        <v>973</v>
      </c>
      <c r="R207" s="323" t="s">
        <v>58</v>
      </c>
      <c r="S207" s="324" t="s">
        <v>3023</v>
      </c>
      <c r="T207" s="325">
        <v>870</v>
      </c>
      <c r="U207" s="326" t="s">
        <v>974</v>
      </c>
      <c r="V207" s="326" t="s">
        <v>2349</v>
      </c>
      <c r="W207" s="327">
        <v>51</v>
      </c>
      <c r="X207" s="333" t="s">
        <v>712</v>
      </c>
      <c r="Y207" s="329">
        <v>14308801000123</v>
      </c>
      <c r="Z207" s="330">
        <v>95885000</v>
      </c>
      <c r="AA207" s="331"/>
      <c r="AB207" s="218" t="s">
        <v>5450</v>
      </c>
      <c r="AC207" s="332" t="s">
        <v>6327</v>
      </c>
      <c r="AD207" s="332">
        <v>516</v>
      </c>
      <c r="AE207" s="332" t="s">
        <v>6328</v>
      </c>
      <c r="AF207" s="332" t="s">
        <v>6329</v>
      </c>
      <c r="AG207"/>
      <c r="AH207"/>
      <c r="AI207"/>
      <c r="AJ207"/>
      <c r="AK207" s="193" t="s">
        <v>2350</v>
      </c>
      <c r="AL207" s="192"/>
      <c r="AM207" s="192"/>
      <c r="AN207" s="192"/>
      <c r="AO207" s="192"/>
      <c r="AP207" s="140"/>
      <c r="AQ207" s="194"/>
      <c r="AR207" s="207"/>
      <c r="AS207" s="208"/>
    </row>
    <row r="208" spans="1:45">
      <c r="A208" s="312" t="s">
        <v>586</v>
      </c>
      <c r="B208" s="313">
        <v>49</v>
      </c>
      <c r="C208" s="314">
        <v>0.20240290738432701</v>
      </c>
      <c r="D208" s="315">
        <v>6853</v>
      </c>
      <c r="E208" s="316">
        <v>0.76137542746530795</v>
      </c>
      <c r="F208" s="317">
        <v>1.6242658917266599E-3</v>
      </c>
      <c r="G208" s="318">
        <v>4114.05</v>
      </c>
      <c r="H208" s="319">
        <v>3281.01710128786</v>
      </c>
      <c r="I208" s="320">
        <v>7395.07005444468</v>
      </c>
      <c r="J208" s="216" t="s">
        <v>3955</v>
      </c>
      <c r="K208" s="220">
        <v>55</v>
      </c>
      <c r="L208" s="234">
        <v>35394200</v>
      </c>
      <c r="M208" s="321" t="s">
        <v>975</v>
      </c>
      <c r="N208" s="223" t="s">
        <v>4659</v>
      </c>
      <c r="O208" s="220" t="s">
        <v>4660</v>
      </c>
      <c r="P208" s="321" t="s">
        <v>976</v>
      </c>
      <c r="Q208" s="322" t="s">
        <v>977</v>
      </c>
      <c r="R208" s="323" t="s">
        <v>58</v>
      </c>
      <c r="S208" s="324" t="s">
        <v>3024</v>
      </c>
      <c r="T208" s="325">
        <v>1348</v>
      </c>
      <c r="U208" s="326" t="s">
        <v>978</v>
      </c>
      <c r="V208" s="326" t="s">
        <v>2349</v>
      </c>
      <c r="W208" s="327">
        <v>55</v>
      </c>
      <c r="X208" s="333" t="s">
        <v>713</v>
      </c>
      <c r="Y208" s="329">
        <v>14427825000100</v>
      </c>
      <c r="Z208" s="330">
        <v>98915000</v>
      </c>
      <c r="AA208" s="331"/>
      <c r="AB208" s="218" t="s">
        <v>5451</v>
      </c>
      <c r="AC208" s="332" t="s">
        <v>6330</v>
      </c>
      <c r="AD208" s="332">
        <v>231</v>
      </c>
      <c r="AE208" s="332" t="s">
        <v>6331</v>
      </c>
      <c r="AF208" s="332" t="s">
        <v>6332</v>
      </c>
      <c r="AG208"/>
      <c r="AH208"/>
      <c r="AI208"/>
      <c r="AJ208"/>
      <c r="AK208" s="193" t="s">
        <v>2350</v>
      </c>
      <c r="AL208" s="192"/>
      <c r="AM208" s="192"/>
      <c r="AN208" s="192"/>
      <c r="AO208" s="192"/>
      <c r="AP208" s="140"/>
      <c r="AQ208" s="194"/>
      <c r="AR208" s="207"/>
      <c r="AS208" s="208"/>
    </row>
    <row r="209" spans="1:45">
      <c r="A209" s="312" t="s">
        <v>587</v>
      </c>
      <c r="B209" s="313">
        <v>284</v>
      </c>
      <c r="C209" s="314">
        <v>0.30394508129813003</v>
      </c>
      <c r="D209" s="315">
        <v>2302</v>
      </c>
      <c r="E209" s="316">
        <v>0.97075786431283395</v>
      </c>
      <c r="F209" s="317">
        <v>2.0709479597706098E-3</v>
      </c>
      <c r="G209" s="318">
        <v>4114.05</v>
      </c>
      <c r="H209" s="319">
        <v>4183.3148787366299</v>
      </c>
      <c r="I209" s="320">
        <v>8297.3678318934508</v>
      </c>
      <c r="J209" s="222" t="s">
        <v>3956</v>
      </c>
      <c r="K209" s="220">
        <v>55</v>
      </c>
      <c r="L209" s="234">
        <v>37851022</v>
      </c>
      <c r="M209" s="321" t="s">
        <v>979</v>
      </c>
      <c r="N209" s="220" t="s">
        <v>4661</v>
      </c>
      <c r="O209" s="220" t="s">
        <v>4662</v>
      </c>
      <c r="P209" s="321" t="s">
        <v>980</v>
      </c>
      <c r="Q209" s="322" t="s">
        <v>981</v>
      </c>
      <c r="R209" s="323" t="s">
        <v>58</v>
      </c>
      <c r="S209" s="324" t="s">
        <v>3025</v>
      </c>
      <c r="T209" s="325">
        <v>205</v>
      </c>
      <c r="U209" s="326" t="s">
        <v>2351</v>
      </c>
      <c r="V209" s="326" t="s">
        <v>2349</v>
      </c>
      <c r="W209" s="327">
        <v>55</v>
      </c>
      <c r="X209" s="333" t="s">
        <v>714</v>
      </c>
      <c r="Y209" s="329">
        <v>14271366000100</v>
      </c>
      <c r="Z209" s="330">
        <v>98765000</v>
      </c>
      <c r="AA209" s="331"/>
      <c r="AB209" s="218" t="s">
        <v>5452</v>
      </c>
      <c r="AC209" s="332" t="s">
        <v>6333</v>
      </c>
      <c r="AD209" s="332">
        <v>205</v>
      </c>
      <c r="AE209" s="332" t="s">
        <v>6334</v>
      </c>
      <c r="AF209" s="332" t="s">
        <v>6335</v>
      </c>
      <c r="AG209"/>
      <c r="AH209"/>
      <c r="AI209"/>
      <c r="AJ209"/>
      <c r="AK209" s="193" t="s">
        <v>2350</v>
      </c>
      <c r="AL209" s="192"/>
      <c r="AM209" s="192"/>
      <c r="AN209" s="192"/>
      <c r="AO209" s="192"/>
      <c r="AP209" s="140"/>
      <c r="AQ209" s="194"/>
      <c r="AR209" s="207"/>
      <c r="AS209" s="208"/>
    </row>
    <row r="210" spans="1:45">
      <c r="A210" s="312" t="s">
        <v>588</v>
      </c>
      <c r="B210" s="313">
        <v>93</v>
      </c>
      <c r="C210" s="314">
        <v>0.143066684327395</v>
      </c>
      <c r="D210" s="315">
        <v>6042</v>
      </c>
      <c r="E210" s="316">
        <v>0.52809933465334502</v>
      </c>
      <c r="F210" s="317">
        <v>1.12661074389619E-3</v>
      </c>
      <c r="G210" s="318">
        <v>4114.05</v>
      </c>
      <c r="H210" s="319">
        <v>2275.7537026703098</v>
      </c>
      <c r="I210" s="320">
        <v>6389.8066558271303</v>
      </c>
      <c r="J210" s="222" t="s">
        <v>3957</v>
      </c>
      <c r="K210" s="220">
        <v>54</v>
      </c>
      <c r="L210" s="234">
        <v>32331050</v>
      </c>
      <c r="M210" s="321" t="s">
        <v>982</v>
      </c>
      <c r="N210" s="220" t="s">
        <v>4663</v>
      </c>
      <c r="O210" s="220" t="s">
        <v>4664</v>
      </c>
      <c r="P210" s="321" t="s">
        <v>983</v>
      </c>
      <c r="Q210" s="322" t="s">
        <v>984</v>
      </c>
      <c r="R210" s="323" t="s">
        <v>58</v>
      </c>
      <c r="S210" s="324" t="s">
        <v>3026</v>
      </c>
      <c r="T210" s="325">
        <v>1060</v>
      </c>
      <c r="U210" s="326" t="s">
        <v>2351</v>
      </c>
      <c r="V210" s="326" t="s">
        <v>2349</v>
      </c>
      <c r="W210" s="327">
        <v>54</v>
      </c>
      <c r="X210" s="333" t="s">
        <v>715</v>
      </c>
      <c r="Y210" s="329">
        <v>18213944000102</v>
      </c>
      <c r="Z210" s="330">
        <v>95240000</v>
      </c>
      <c r="AA210" s="331"/>
      <c r="AB210" s="218" t="s">
        <v>5453</v>
      </c>
      <c r="AC210" s="332" t="s">
        <v>6336</v>
      </c>
      <c r="AD210" s="332">
        <v>509</v>
      </c>
      <c r="AE210" s="332" t="s">
        <v>6337</v>
      </c>
      <c r="AF210" s="332" t="s">
        <v>6338</v>
      </c>
      <c r="AG210"/>
      <c r="AH210"/>
      <c r="AI210"/>
      <c r="AJ210"/>
      <c r="AK210" s="193" t="s">
        <v>2350</v>
      </c>
      <c r="AL210" s="192"/>
      <c r="AM210" s="192"/>
      <c r="AN210" s="192"/>
      <c r="AO210" s="192"/>
      <c r="AP210" s="140"/>
      <c r="AQ210" s="194"/>
      <c r="AR210" s="207"/>
      <c r="AS210" s="208"/>
    </row>
    <row r="211" spans="1:45">
      <c r="A211" s="312" t="s">
        <v>589</v>
      </c>
      <c r="B211" s="313">
        <v>130</v>
      </c>
      <c r="C211" s="314">
        <v>0.20048999028353201</v>
      </c>
      <c r="D211" s="315">
        <v>1960</v>
      </c>
      <c r="E211" s="316">
        <v>0.62507352609000799</v>
      </c>
      <c r="F211" s="317">
        <v>1.33348880410982E-3</v>
      </c>
      <c r="G211" s="318">
        <v>4114.05</v>
      </c>
      <c r="H211" s="319">
        <v>2693.6473843018298</v>
      </c>
      <c r="I211" s="320">
        <v>6807.7003374586602</v>
      </c>
      <c r="J211" s="222" t="s">
        <v>3958</v>
      </c>
      <c r="K211" s="220">
        <v>54</v>
      </c>
      <c r="L211" s="234">
        <v>33361001</v>
      </c>
      <c r="M211" s="321" t="s">
        <v>985</v>
      </c>
      <c r="N211" s="220" t="s">
        <v>4665</v>
      </c>
      <c r="O211" s="220" t="s">
        <v>4666</v>
      </c>
      <c r="P211" s="321" t="s">
        <v>986</v>
      </c>
      <c r="Q211" s="322"/>
      <c r="R211" s="323" t="s">
        <v>58</v>
      </c>
      <c r="S211" s="324"/>
      <c r="T211" s="325"/>
      <c r="U211" s="326"/>
      <c r="V211" s="326"/>
      <c r="W211" s="327"/>
      <c r="X211" s="333" t="s">
        <v>2479</v>
      </c>
      <c r="Y211" s="329" t="s">
        <v>7223</v>
      </c>
      <c r="Z211" s="330" t="s">
        <v>986</v>
      </c>
      <c r="AA211" s="331"/>
      <c r="AB211" s="218" t="s">
        <v>5454</v>
      </c>
      <c r="AC211" s="332" t="s">
        <v>6339</v>
      </c>
      <c r="AD211" s="332">
        <v>2030</v>
      </c>
      <c r="AE211" s="332" t="s">
        <v>6340</v>
      </c>
      <c r="AF211" s="332" t="s">
        <v>6341</v>
      </c>
      <c r="AG211"/>
      <c r="AH211"/>
      <c r="AI211"/>
      <c r="AJ211"/>
      <c r="AK211" s="193" t="s">
        <v>2350</v>
      </c>
      <c r="AL211" s="192"/>
      <c r="AM211" s="192"/>
      <c r="AN211" s="192"/>
      <c r="AO211" s="192"/>
      <c r="AP211" s="140"/>
      <c r="AQ211" s="194"/>
      <c r="AR211" s="207"/>
      <c r="AS211" s="208"/>
    </row>
    <row r="212" spans="1:45">
      <c r="A212" s="312" t="s">
        <v>590</v>
      </c>
      <c r="B212" s="313">
        <v>80</v>
      </c>
      <c r="C212" s="314">
        <v>0.27418333520675697</v>
      </c>
      <c r="D212" s="315">
        <v>7873</v>
      </c>
      <c r="E212" s="316">
        <v>1.0530817650165101</v>
      </c>
      <c r="F212" s="317">
        <v>2.2465720988790001E-3</v>
      </c>
      <c r="G212" s="318">
        <v>4114.05</v>
      </c>
      <c r="H212" s="319">
        <v>4538.0756397355699</v>
      </c>
      <c r="I212" s="320">
        <v>8652.1285928924008</v>
      </c>
      <c r="J212" s="216" t="s">
        <v>3959</v>
      </c>
      <c r="K212" s="220">
        <v>55</v>
      </c>
      <c r="L212" s="234">
        <v>37451288</v>
      </c>
      <c r="M212" s="321" t="s">
        <v>987</v>
      </c>
      <c r="N212" s="220" t="s">
        <v>4667</v>
      </c>
      <c r="O212" s="220" t="s">
        <v>4668</v>
      </c>
      <c r="P212" s="321" t="s">
        <v>988</v>
      </c>
      <c r="Q212" s="322" t="s">
        <v>989</v>
      </c>
      <c r="R212" s="323" t="s">
        <v>58</v>
      </c>
      <c r="S212" s="324" t="s">
        <v>3027</v>
      </c>
      <c r="T212" s="325">
        <v>141</v>
      </c>
      <c r="U212" s="326" t="s">
        <v>990</v>
      </c>
      <c r="V212" s="326" t="s">
        <v>2349</v>
      </c>
      <c r="W212" s="327">
        <v>55</v>
      </c>
      <c r="X212" s="333" t="s">
        <v>716</v>
      </c>
      <c r="Y212" s="329">
        <v>14332285000172</v>
      </c>
      <c r="Z212" s="330">
        <v>98460000</v>
      </c>
      <c r="AA212" s="331"/>
      <c r="AB212" s="218" t="s">
        <v>5455</v>
      </c>
      <c r="AC212" s="332" t="s">
        <v>6342</v>
      </c>
      <c r="AD212" s="332">
        <v>31</v>
      </c>
      <c r="AE212" s="332" t="s">
        <v>6343</v>
      </c>
      <c r="AF212" s="332" t="s">
        <v>6344</v>
      </c>
      <c r="AG212"/>
      <c r="AH212"/>
      <c r="AI212"/>
      <c r="AJ212"/>
      <c r="AK212" s="193" t="s">
        <v>2350</v>
      </c>
      <c r="AL212" s="192"/>
      <c r="AM212" s="192"/>
      <c r="AN212" s="192"/>
      <c r="AO212" s="192"/>
      <c r="AP212" s="140"/>
      <c r="AQ212" s="194"/>
      <c r="AR212" s="207"/>
      <c r="AS212" s="208"/>
    </row>
    <row r="213" spans="1:45">
      <c r="A213" s="312" t="s">
        <v>591</v>
      </c>
      <c r="B213" s="313">
        <v>1048</v>
      </c>
      <c r="C213" s="314">
        <v>0.24860107636215401</v>
      </c>
      <c r="D213" s="315">
        <v>5294</v>
      </c>
      <c r="E213" s="316">
        <v>0.89964380807373201</v>
      </c>
      <c r="F213" s="317">
        <v>1.9192381306840001E-3</v>
      </c>
      <c r="G213" s="318">
        <v>4114.05</v>
      </c>
      <c r="H213" s="319">
        <v>3876.8610239816799</v>
      </c>
      <c r="I213" s="320">
        <v>7990.9139771384998</v>
      </c>
      <c r="J213" s="222" t="s">
        <v>3960</v>
      </c>
      <c r="K213" s="220">
        <v>55</v>
      </c>
      <c r="L213" s="234">
        <v>32272000</v>
      </c>
      <c r="M213" s="321" t="s">
        <v>991</v>
      </c>
      <c r="N213" s="220" t="s">
        <v>4669</v>
      </c>
      <c r="O213" s="220" t="s">
        <v>4670</v>
      </c>
      <c r="P213" s="321" t="s">
        <v>992</v>
      </c>
      <c r="Q213" s="322" t="s">
        <v>993</v>
      </c>
      <c r="R213" s="323" t="s">
        <v>58</v>
      </c>
      <c r="S213" s="324" t="s">
        <v>3028</v>
      </c>
      <c r="T213" s="325">
        <v>811</v>
      </c>
      <c r="U213" s="326"/>
      <c r="V213" s="326" t="s">
        <v>2349</v>
      </c>
      <c r="W213" s="327">
        <v>55</v>
      </c>
      <c r="X213" s="333" t="s">
        <v>717</v>
      </c>
      <c r="Y213" s="329">
        <v>14269696000160</v>
      </c>
      <c r="Z213" s="330">
        <v>97185000</v>
      </c>
      <c r="AA213" s="331"/>
      <c r="AB213" s="218" t="s">
        <v>5456</v>
      </c>
      <c r="AC213" s="332" t="s">
        <v>6345</v>
      </c>
      <c r="AD213" s="332">
        <v>811</v>
      </c>
      <c r="AE213" s="332" t="s">
        <v>6346</v>
      </c>
      <c r="AF213" s="332" t="s">
        <v>6347</v>
      </c>
      <c r="AG213"/>
      <c r="AH213"/>
      <c r="AI213"/>
      <c r="AJ213"/>
      <c r="AK213" s="193" t="s">
        <v>2350</v>
      </c>
      <c r="AL213" s="192"/>
      <c r="AM213" s="192"/>
      <c r="AN213" s="192"/>
      <c r="AO213" s="192"/>
      <c r="AP213" s="140"/>
      <c r="AQ213" s="194"/>
      <c r="AR213" s="207"/>
      <c r="AS213" s="209"/>
    </row>
    <row r="214" spans="1:45">
      <c r="A214" s="312" t="s">
        <v>592</v>
      </c>
      <c r="B214" s="313">
        <v>10</v>
      </c>
      <c r="C214" s="314">
        <v>0.26079607824805301</v>
      </c>
      <c r="D214" s="315">
        <v>3199</v>
      </c>
      <c r="E214" s="316">
        <v>0.87509094976053603</v>
      </c>
      <c r="F214" s="317">
        <v>1.8668587540139601E-3</v>
      </c>
      <c r="G214" s="318">
        <v>4114.05</v>
      </c>
      <c r="H214" s="319">
        <v>3771.0546831081901</v>
      </c>
      <c r="I214" s="320">
        <v>7885.1076362650101</v>
      </c>
      <c r="J214" s="222" t="s">
        <v>3961</v>
      </c>
      <c r="K214" s="220">
        <v>55</v>
      </c>
      <c r="L214" s="234">
        <v>33661025</v>
      </c>
      <c r="M214" s="321" t="s">
        <v>994</v>
      </c>
      <c r="N214" s="220" t="s">
        <v>4671</v>
      </c>
      <c r="O214" s="220" t="s">
        <v>4672</v>
      </c>
      <c r="P214" s="321" t="s">
        <v>995</v>
      </c>
      <c r="Q214" s="322" t="s">
        <v>996</v>
      </c>
      <c r="R214" s="323" t="s">
        <v>58</v>
      </c>
      <c r="S214" s="324" t="s">
        <v>3029</v>
      </c>
      <c r="T214" s="325">
        <v>1025</v>
      </c>
      <c r="U214" s="326" t="s">
        <v>2356</v>
      </c>
      <c r="V214" s="326" t="s">
        <v>2349</v>
      </c>
      <c r="W214" s="327">
        <v>55</v>
      </c>
      <c r="X214" s="333" t="s">
        <v>718</v>
      </c>
      <c r="Y214" s="329">
        <v>14333424000182</v>
      </c>
      <c r="Z214" s="330">
        <v>97685000</v>
      </c>
      <c r="AA214" s="331"/>
      <c r="AB214" s="218" t="s">
        <v>5457</v>
      </c>
      <c r="AC214" s="332" t="s">
        <v>6348</v>
      </c>
      <c r="AD214" s="332">
        <v>1025</v>
      </c>
      <c r="AE214" s="332" t="s">
        <v>6349</v>
      </c>
      <c r="AF214" s="332" t="s">
        <v>6350</v>
      </c>
      <c r="AG214"/>
      <c r="AH214"/>
      <c r="AI214"/>
      <c r="AJ214"/>
      <c r="AK214" s="193" t="s">
        <v>2350</v>
      </c>
      <c r="AL214" s="192"/>
      <c r="AM214" s="192"/>
      <c r="AN214" s="192"/>
      <c r="AO214" s="192"/>
      <c r="AP214" s="140"/>
      <c r="AQ214" s="194"/>
      <c r="AR214" s="207"/>
      <c r="AS214" s="208"/>
    </row>
    <row r="215" spans="1:45">
      <c r="A215" s="312" t="s">
        <v>593</v>
      </c>
      <c r="B215" s="313">
        <v>0</v>
      </c>
      <c r="C215" s="314">
        <v>0.16194147565075301</v>
      </c>
      <c r="D215" s="315">
        <v>2166</v>
      </c>
      <c r="E215" s="316">
        <v>0.51251532995923899</v>
      </c>
      <c r="F215" s="317">
        <v>1.09336490174259E-3</v>
      </c>
      <c r="G215" s="318">
        <v>4114.05</v>
      </c>
      <c r="H215" s="319">
        <v>2208.5971015200298</v>
      </c>
      <c r="I215" s="320">
        <v>6322.6500546768502</v>
      </c>
      <c r="J215" s="222" t="s">
        <v>3962</v>
      </c>
      <c r="K215" s="220">
        <v>51</v>
      </c>
      <c r="L215" s="234">
        <v>36133160</v>
      </c>
      <c r="M215" s="321" t="s">
        <v>997</v>
      </c>
      <c r="N215" s="220" t="s">
        <v>4673</v>
      </c>
      <c r="O215" s="220" t="s">
        <v>4674</v>
      </c>
      <c r="P215" s="321" t="s">
        <v>998</v>
      </c>
      <c r="Q215" s="322" t="s">
        <v>999</v>
      </c>
      <c r="R215" s="323" t="s">
        <v>58</v>
      </c>
      <c r="S215" s="324" t="s">
        <v>3030</v>
      </c>
      <c r="T215" s="325">
        <v>995</v>
      </c>
      <c r="U215" s="326" t="s">
        <v>2356</v>
      </c>
      <c r="V215" s="326" t="s">
        <v>2349</v>
      </c>
      <c r="W215" s="327">
        <v>51</v>
      </c>
      <c r="X215" s="333" t="s">
        <v>719</v>
      </c>
      <c r="Y215" s="329">
        <v>13719566000110</v>
      </c>
      <c r="Z215" s="330">
        <v>95997000</v>
      </c>
      <c r="AA215" s="331"/>
      <c r="AB215" s="218" t="s">
        <v>5458</v>
      </c>
      <c r="AC215" s="332" t="s">
        <v>6351</v>
      </c>
      <c r="AD215" s="332">
        <v>904</v>
      </c>
      <c r="AE215" s="332" t="s">
        <v>6352</v>
      </c>
      <c r="AF215" s="332" t="s">
        <v>6353</v>
      </c>
      <c r="AG215"/>
      <c r="AH215"/>
      <c r="AI215"/>
      <c r="AJ215"/>
      <c r="AK215" s="193" t="s">
        <v>2350</v>
      </c>
      <c r="AL215" s="192"/>
      <c r="AM215" s="192"/>
      <c r="AN215" s="192"/>
      <c r="AO215" s="192"/>
      <c r="AP215" s="140"/>
      <c r="AQ215" s="194"/>
      <c r="AR215" s="207"/>
      <c r="AS215" s="208"/>
    </row>
    <row r="216" spans="1:45">
      <c r="A216" s="312" t="s">
        <v>594</v>
      </c>
      <c r="B216" s="313">
        <v>7617</v>
      </c>
      <c r="C216" s="314">
        <v>0.31620778752191597</v>
      </c>
      <c r="D216" s="315">
        <v>36694</v>
      </c>
      <c r="E216" s="316">
        <v>1.5298956858542601</v>
      </c>
      <c r="F216" s="317">
        <v>3.2637740735940298E-3</v>
      </c>
      <c r="G216" s="318">
        <v>4114.05</v>
      </c>
      <c r="H216" s="319">
        <v>6592.8236286599304</v>
      </c>
      <c r="I216" s="320">
        <v>10706.876581816799</v>
      </c>
      <c r="J216" s="222" t="s">
        <v>3963</v>
      </c>
      <c r="K216" s="220">
        <v>55</v>
      </c>
      <c r="L216" s="234">
        <v>34321100</v>
      </c>
      <c r="M216" s="321" t="s">
        <v>1000</v>
      </c>
      <c r="N216" s="223" t="s">
        <v>4675</v>
      </c>
      <c r="O216" s="220" t="s">
        <v>4676</v>
      </c>
      <c r="P216" s="321" t="s">
        <v>1001</v>
      </c>
      <c r="Q216" s="322" t="s">
        <v>1002</v>
      </c>
      <c r="R216" s="323" t="s">
        <v>58</v>
      </c>
      <c r="S216" s="324" t="s">
        <v>3031</v>
      </c>
      <c r="T216" s="325">
        <v>1970</v>
      </c>
      <c r="U216" s="326" t="s">
        <v>2962</v>
      </c>
      <c r="V216" s="326" t="s">
        <v>2355</v>
      </c>
      <c r="W216" s="327">
        <v>55</v>
      </c>
      <c r="X216" s="333" t="s">
        <v>720</v>
      </c>
      <c r="Y216" s="329">
        <v>14769024000114</v>
      </c>
      <c r="Z216" s="330">
        <v>97650000</v>
      </c>
      <c r="AA216" s="331"/>
      <c r="AB216" s="218" t="s">
        <v>5459</v>
      </c>
      <c r="AC216" s="332" t="s">
        <v>6354</v>
      </c>
      <c r="AD216" s="332">
        <v>1985</v>
      </c>
      <c r="AE216" s="332" t="s">
        <v>6355</v>
      </c>
      <c r="AF216" s="332" t="s">
        <v>6356</v>
      </c>
      <c r="AG216"/>
      <c r="AH216"/>
      <c r="AI216"/>
      <c r="AJ216"/>
      <c r="AK216" s="193" t="s">
        <v>2350</v>
      </c>
      <c r="AL216" s="192"/>
      <c r="AM216" s="192"/>
      <c r="AN216" s="192"/>
      <c r="AO216" s="192"/>
      <c r="AP216" s="140"/>
      <c r="AQ216" s="194"/>
      <c r="AR216" s="207"/>
      <c r="AS216" s="209"/>
    </row>
    <row r="217" spans="1:45">
      <c r="A217" s="312" t="s">
        <v>595</v>
      </c>
      <c r="B217" s="313">
        <v>1212</v>
      </c>
      <c r="C217" s="314">
        <v>0.31578424739714001</v>
      </c>
      <c r="D217" s="315">
        <v>2785</v>
      </c>
      <c r="E217" s="316">
        <v>1.0378013750011399</v>
      </c>
      <c r="F217" s="317">
        <v>2.21397396736735E-3</v>
      </c>
      <c r="G217" s="318">
        <v>4114.05</v>
      </c>
      <c r="H217" s="319">
        <v>4472.22741408204</v>
      </c>
      <c r="I217" s="320">
        <v>8586.28036723886</v>
      </c>
      <c r="J217" s="222" t="s">
        <v>3964</v>
      </c>
      <c r="K217" s="220">
        <v>51</v>
      </c>
      <c r="L217" s="234">
        <v>36285239</v>
      </c>
      <c r="M217" s="321" t="s">
        <v>1003</v>
      </c>
      <c r="N217" s="223" t="s">
        <v>4677</v>
      </c>
      <c r="O217" s="220" t="s">
        <v>4678</v>
      </c>
      <c r="P217" s="321" t="s">
        <v>1004</v>
      </c>
      <c r="Q217" s="322" t="s">
        <v>1005</v>
      </c>
      <c r="R217" s="323" t="s">
        <v>58</v>
      </c>
      <c r="S217" s="324" t="s">
        <v>3032</v>
      </c>
      <c r="T217" s="325" t="s">
        <v>2359</v>
      </c>
      <c r="U217" s="326" t="s">
        <v>2356</v>
      </c>
      <c r="V217" s="326" t="s">
        <v>2349</v>
      </c>
      <c r="W217" s="327">
        <v>51</v>
      </c>
      <c r="X217" s="333" t="s">
        <v>721</v>
      </c>
      <c r="Y217" s="329">
        <v>14333886000108</v>
      </c>
      <c r="Z217" s="330">
        <v>95538000</v>
      </c>
      <c r="AA217" s="331"/>
      <c r="AB217" s="218" t="s">
        <v>5460</v>
      </c>
      <c r="AC217" s="332" t="s">
        <v>7160</v>
      </c>
      <c r="AD217" s="332">
        <v>600</v>
      </c>
      <c r="AE217" s="332" t="s">
        <v>7161</v>
      </c>
      <c r="AF217" s="332" t="s">
        <v>7162</v>
      </c>
      <c r="AG217"/>
      <c r="AH217"/>
      <c r="AI217"/>
      <c r="AJ217" s="192"/>
      <c r="AK217" s="193" t="s">
        <v>2350</v>
      </c>
      <c r="AL217" s="192"/>
      <c r="AM217" s="192"/>
      <c r="AN217" s="192"/>
      <c r="AO217" s="192"/>
      <c r="AP217" s="140"/>
      <c r="AQ217" s="194"/>
      <c r="AR217" s="207"/>
      <c r="AS217" s="208"/>
    </row>
    <row r="218" spans="1:45">
      <c r="A218" s="312" t="s">
        <v>596</v>
      </c>
      <c r="B218" s="313">
        <v>39</v>
      </c>
      <c r="C218" s="314">
        <v>0.194032099231815</v>
      </c>
      <c r="D218" s="315">
        <v>3649</v>
      </c>
      <c r="E218" s="316">
        <v>0.66404828871437904</v>
      </c>
      <c r="F218" s="317">
        <v>1.4166348780245701E-3</v>
      </c>
      <c r="G218" s="318">
        <v>4114.05</v>
      </c>
      <c r="H218" s="319">
        <v>2861.6024536096402</v>
      </c>
      <c r="I218" s="320">
        <v>6975.6554067664601</v>
      </c>
      <c r="J218" s="221" t="s">
        <v>3965</v>
      </c>
      <c r="K218" s="220">
        <v>54</v>
      </c>
      <c r="L218" s="234">
        <v>35281170</v>
      </c>
      <c r="M218" s="321" t="s">
        <v>1006</v>
      </c>
      <c r="N218" s="220" t="s">
        <v>4679</v>
      </c>
      <c r="O218" s="220" t="s">
        <v>4680</v>
      </c>
      <c r="P218" s="321" t="s">
        <v>1007</v>
      </c>
      <c r="Q218" s="322" t="s">
        <v>1008</v>
      </c>
      <c r="R218" s="323" t="s">
        <v>58</v>
      </c>
      <c r="S218" s="324" t="s">
        <v>3033</v>
      </c>
      <c r="T218" s="325">
        <v>845</v>
      </c>
      <c r="U218" s="326" t="s">
        <v>2351</v>
      </c>
      <c r="V218" s="326" t="s">
        <v>2349</v>
      </c>
      <c r="W218" s="327">
        <v>54</v>
      </c>
      <c r="X218" s="333" t="s">
        <v>722</v>
      </c>
      <c r="Y218" s="329">
        <v>14437119000130</v>
      </c>
      <c r="Z218" s="330">
        <v>99760000</v>
      </c>
      <c r="AA218" s="331"/>
      <c r="AB218" s="218" t="s">
        <v>5461</v>
      </c>
      <c r="AC218" s="332" t="s">
        <v>6357</v>
      </c>
      <c r="AD218" s="332">
        <v>280</v>
      </c>
      <c r="AE218" s="332" t="s">
        <v>6358</v>
      </c>
      <c r="AF218" s="332" t="s">
        <v>6359</v>
      </c>
      <c r="AG218"/>
      <c r="AH218"/>
      <c r="AI218"/>
      <c r="AJ218" s="192"/>
      <c r="AK218" s="193" t="s">
        <v>2350</v>
      </c>
      <c r="AL218" s="192"/>
      <c r="AM218" s="192"/>
      <c r="AN218" s="192"/>
      <c r="AO218" s="192"/>
      <c r="AP218" s="140"/>
      <c r="AQ218" s="194"/>
      <c r="AR218" s="207"/>
      <c r="AS218" s="209"/>
    </row>
    <row r="219" spans="1:45">
      <c r="A219" s="312" t="s">
        <v>597</v>
      </c>
      <c r="B219" s="313">
        <v>112</v>
      </c>
      <c r="C219" s="314">
        <v>0.20642833660172</v>
      </c>
      <c r="D219" s="315">
        <v>2081</v>
      </c>
      <c r="E219" s="316">
        <v>0.64939677132847695</v>
      </c>
      <c r="F219" s="317">
        <v>1.3853783400624999E-3</v>
      </c>
      <c r="G219" s="318">
        <v>4114.05</v>
      </c>
      <c r="H219" s="319">
        <v>2798.4642469262499</v>
      </c>
      <c r="I219" s="320">
        <v>6912.5172000830698</v>
      </c>
      <c r="J219" s="219" t="s">
        <v>3966</v>
      </c>
      <c r="K219" s="220">
        <v>55</v>
      </c>
      <c r="L219" s="234">
        <v>32671100</v>
      </c>
      <c r="M219" s="321" t="s">
        <v>1009</v>
      </c>
      <c r="N219" s="220" t="s">
        <v>4681</v>
      </c>
      <c r="O219" s="220" t="s">
        <v>4682</v>
      </c>
      <c r="P219" s="321" t="s">
        <v>1010</v>
      </c>
      <c r="Q219" s="322" t="s">
        <v>1011</v>
      </c>
      <c r="R219" s="323" t="s">
        <v>58</v>
      </c>
      <c r="S219" s="324" t="s">
        <v>3034</v>
      </c>
      <c r="T219" s="325">
        <v>304</v>
      </c>
      <c r="U219" s="326" t="s">
        <v>2351</v>
      </c>
      <c r="V219" s="326" t="s">
        <v>2349</v>
      </c>
      <c r="W219" s="327">
        <v>55</v>
      </c>
      <c r="X219" s="333" t="s">
        <v>723</v>
      </c>
      <c r="Y219" s="329">
        <v>14360148000141</v>
      </c>
      <c r="Z219" s="330">
        <v>98160000</v>
      </c>
      <c r="AA219" s="331"/>
      <c r="AB219" s="218" t="s">
        <v>5462</v>
      </c>
      <c r="AC219" s="332" t="s">
        <v>6360</v>
      </c>
      <c r="AD219" s="332">
        <v>1098</v>
      </c>
      <c r="AE219" s="332" t="s">
        <v>6361</v>
      </c>
      <c r="AF219" s="332" t="s">
        <v>6362</v>
      </c>
      <c r="AG219"/>
      <c r="AH219"/>
      <c r="AI219"/>
      <c r="AJ219" s="192"/>
      <c r="AK219" s="193" t="s">
        <v>2350</v>
      </c>
      <c r="AL219" s="192"/>
      <c r="AM219" s="192"/>
      <c r="AN219" s="192"/>
      <c r="AO219" s="192"/>
      <c r="AP219" s="140"/>
      <c r="AQ219" s="194"/>
      <c r="AR219" s="207"/>
      <c r="AS219" s="209"/>
    </row>
    <row r="220" spans="1:45">
      <c r="A220" s="312" t="s">
        <v>598</v>
      </c>
      <c r="B220" s="313">
        <v>539</v>
      </c>
      <c r="C220" s="314">
        <v>0.166365576300851</v>
      </c>
      <c r="D220" s="315">
        <v>23571</v>
      </c>
      <c r="E220" s="316">
        <v>0.753217098050602</v>
      </c>
      <c r="F220" s="317">
        <v>1.6068614737171499E-3</v>
      </c>
      <c r="G220" s="318">
        <v>4114.05</v>
      </c>
      <c r="H220" s="319">
        <v>3245.8601769086399</v>
      </c>
      <c r="I220" s="320">
        <v>7359.9131300654699</v>
      </c>
      <c r="J220" s="222" t="s">
        <v>3967</v>
      </c>
      <c r="K220" s="220">
        <v>51</v>
      </c>
      <c r="L220" s="234">
        <v>35638800</v>
      </c>
      <c r="M220" s="321" t="s">
        <v>1012</v>
      </c>
      <c r="N220" s="220" t="s">
        <v>4683</v>
      </c>
      <c r="O220" s="220" t="s">
        <v>4684</v>
      </c>
      <c r="P220" s="321" t="s">
        <v>1013</v>
      </c>
      <c r="Q220" s="322" t="s">
        <v>1014</v>
      </c>
      <c r="R220" s="323" t="s">
        <v>58</v>
      </c>
      <c r="S220" s="324" t="s">
        <v>3035</v>
      </c>
      <c r="T220" s="325">
        <v>3448</v>
      </c>
      <c r="U220" s="326" t="s">
        <v>2372</v>
      </c>
      <c r="V220" s="326" t="s">
        <v>2349</v>
      </c>
      <c r="W220" s="327">
        <v>51</v>
      </c>
      <c r="X220" s="333" t="s">
        <v>724</v>
      </c>
      <c r="Y220" s="329">
        <v>97554097000116</v>
      </c>
      <c r="Z220" s="330">
        <v>93900000</v>
      </c>
      <c r="AA220" s="331"/>
      <c r="AB220" s="218" t="s">
        <v>5463</v>
      </c>
      <c r="AC220" s="332" t="s">
        <v>6363</v>
      </c>
      <c r="AD220" s="332">
        <v>3426</v>
      </c>
      <c r="AE220" s="332" t="s">
        <v>6364</v>
      </c>
      <c r="AF220" s="332" t="s">
        <v>6365</v>
      </c>
      <c r="AG220"/>
      <c r="AH220"/>
      <c r="AI220"/>
      <c r="AJ220" s="192"/>
      <c r="AK220" s="193" t="s">
        <v>2350</v>
      </c>
      <c r="AL220" s="192"/>
      <c r="AM220" s="192"/>
      <c r="AN220" s="192"/>
      <c r="AO220" s="192"/>
      <c r="AP220" s="140"/>
      <c r="AQ220" s="194"/>
      <c r="AR220" s="207"/>
      <c r="AS220" s="208"/>
    </row>
    <row r="221" spans="1:45" ht="18" customHeight="1">
      <c r="A221" s="312" t="s">
        <v>599</v>
      </c>
      <c r="B221" s="313">
        <v>0</v>
      </c>
      <c r="C221" s="314">
        <v>0.29800501222894199</v>
      </c>
      <c r="D221" s="315">
        <v>3970</v>
      </c>
      <c r="E221" s="316">
        <v>1.0328616315389101</v>
      </c>
      <c r="F221" s="317">
        <v>2.2034358589255198E-3</v>
      </c>
      <c r="G221" s="318">
        <v>4114.05</v>
      </c>
      <c r="H221" s="319">
        <v>4450.9404350295399</v>
      </c>
      <c r="I221" s="320">
        <v>8564.9933881863708</v>
      </c>
      <c r="J221" s="222" t="s">
        <v>3968</v>
      </c>
      <c r="K221" s="220">
        <v>55</v>
      </c>
      <c r="L221" s="234">
        <v>37431122</v>
      </c>
      <c r="M221" s="321" t="s">
        <v>1015</v>
      </c>
      <c r="N221" s="220" t="s">
        <v>4685</v>
      </c>
      <c r="O221" s="220" t="s">
        <v>4686</v>
      </c>
      <c r="P221" s="321" t="s">
        <v>1016</v>
      </c>
      <c r="Q221" s="349" t="s">
        <v>1017</v>
      </c>
      <c r="R221" s="323" t="s">
        <v>58</v>
      </c>
      <c r="S221" s="324" t="s">
        <v>3036</v>
      </c>
      <c r="T221" s="325" t="s">
        <v>2349</v>
      </c>
      <c r="U221" s="326"/>
      <c r="V221" s="326" t="s">
        <v>2349</v>
      </c>
      <c r="W221" s="327">
        <v>55</v>
      </c>
      <c r="X221" s="333" t="s">
        <v>725</v>
      </c>
      <c r="Y221" s="329">
        <v>14370776000108</v>
      </c>
      <c r="Z221" s="330">
        <v>98350000</v>
      </c>
      <c r="AA221" s="331"/>
      <c r="AB221" s="218" t="s">
        <v>5464</v>
      </c>
      <c r="AC221" s="332" t="s">
        <v>6366</v>
      </c>
      <c r="AD221" s="332">
        <v>111</v>
      </c>
      <c r="AE221" s="332" t="s">
        <v>6367</v>
      </c>
      <c r="AF221" s="332" t="s">
        <v>6368</v>
      </c>
      <c r="AG221"/>
      <c r="AH221"/>
      <c r="AI221"/>
      <c r="AJ221" s="192"/>
      <c r="AK221" s="193" t="s">
        <v>2350</v>
      </c>
      <c r="AL221" s="192"/>
      <c r="AM221" s="192"/>
      <c r="AN221" s="192"/>
      <c r="AO221" s="192"/>
      <c r="AP221" s="140"/>
      <c r="AQ221" s="194"/>
      <c r="AR221" s="207"/>
      <c r="AS221" s="208"/>
    </row>
    <row r="222" spans="1:45">
      <c r="A222" s="312" t="s">
        <v>600</v>
      </c>
      <c r="B222" s="313">
        <v>161</v>
      </c>
      <c r="C222" s="314">
        <v>0.258536447900717</v>
      </c>
      <c r="D222" s="315">
        <v>2544</v>
      </c>
      <c r="E222" s="316">
        <v>0.83820325630349302</v>
      </c>
      <c r="F222" s="317">
        <v>1.7881650896988299E-3</v>
      </c>
      <c r="G222" s="318">
        <v>4114.05</v>
      </c>
      <c r="H222" s="319">
        <v>3612.09348119163</v>
      </c>
      <c r="I222" s="320">
        <v>7726.1464343484504</v>
      </c>
      <c r="J222" s="222" t="s">
        <v>3969</v>
      </c>
      <c r="K222" s="220">
        <v>55</v>
      </c>
      <c r="L222" s="234">
        <v>36291087</v>
      </c>
      <c r="M222" s="321" t="s">
        <v>1018</v>
      </c>
      <c r="N222" s="220" t="s">
        <v>4687</v>
      </c>
      <c r="O222" s="220" t="s">
        <v>4688</v>
      </c>
      <c r="P222" s="321" t="s">
        <v>1019</v>
      </c>
      <c r="Q222" s="322" t="s">
        <v>1020</v>
      </c>
      <c r="R222" s="323" t="s">
        <v>58</v>
      </c>
      <c r="S222" s="324" t="s">
        <v>3037</v>
      </c>
      <c r="T222" s="325" t="s">
        <v>2354</v>
      </c>
      <c r="U222" s="326" t="s">
        <v>2358</v>
      </c>
      <c r="V222" s="326" t="s">
        <v>2349</v>
      </c>
      <c r="W222" s="327">
        <v>55</v>
      </c>
      <c r="X222" s="333" t="s">
        <v>726</v>
      </c>
      <c r="Y222" s="329">
        <v>14308879000148</v>
      </c>
      <c r="Z222" s="330">
        <v>99457000</v>
      </c>
      <c r="AA222" s="331"/>
      <c r="AB222" s="218" t="s">
        <v>5465</v>
      </c>
      <c r="AC222" s="332" t="s">
        <v>7163</v>
      </c>
      <c r="AD222" s="332">
        <v>215</v>
      </c>
      <c r="AE222" s="332" t="s">
        <v>7164</v>
      </c>
      <c r="AF222" s="332" t="s">
        <v>7165</v>
      </c>
      <c r="AG222"/>
      <c r="AH222"/>
      <c r="AI222"/>
      <c r="AJ222" s="192"/>
      <c r="AK222" s="193" t="s">
        <v>2350</v>
      </c>
      <c r="AL222" s="192"/>
      <c r="AM222" s="192"/>
      <c r="AN222" s="192"/>
      <c r="AO222" s="192"/>
      <c r="AP222" s="140"/>
      <c r="AQ222" s="194"/>
      <c r="AR222" s="207"/>
      <c r="AS222" s="209"/>
    </row>
    <row r="223" spans="1:45">
      <c r="A223" s="312" t="s">
        <v>601</v>
      </c>
      <c r="B223" s="313">
        <v>80</v>
      </c>
      <c r="C223" s="314">
        <v>0.18654345129043901</v>
      </c>
      <c r="D223" s="315">
        <v>3714</v>
      </c>
      <c r="E223" s="316">
        <v>0.64011247687212403</v>
      </c>
      <c r="F223" s="317">
        <v>1.36557186579211E-3</v>
      </c>
      <c r="G223" s="318">
        <v>4114.05</v>
      </c>
      <c r="H223" s="319">
        <v>2758.45516890005</v>
      </c>
      <c r="I223" s="320">
        <v>6872.50812205688</v>
      </c>
      <c r="J223" s="216" t="s">
        <v>3970</v>
      </c>
      <c r="K223" s="220">
        <v>54</v>
      </c>
      <c r="L223" s="234">
        <v>33681328</v>
      </c>
      <c r="M223" s="321" t="s">
        <v>1021</v>
      </c>
      <c r="N223" s="220" t="s">
        <v>4689</v>
      </c>
      <c r="O223" s="220" t="s">
        <v>4690</v>
      </c>
      <c r="P223" s="321" t="s">
        <v>1022</v>
      </c>
      <c r="Q223" s="322" t="s">
        <v>1023</v>
      </c>
      <c r="R223" s="323" t="s">
        <v>58</v>
      </c>
      <c r="S223" s="324" t="s">
        <v>3038</v>
      </c>
      <c r="T223" s="325">
        <v>81</v>
      </c>
      <c r="U223" s="326" t="s">
        <v>1024</v>
      </c>
      <c r="V223" s="326" t="s">
        <v>2349</v>
      </c>
      <c r="W223" s="327">
        <v>54</v>
      </c>
      <c r="X223" s="333" t="s">
        <v>727</v>
      </c>
      <c r="Y223" s="329">
        <v>14355256000126</v>
      </c>
      <c r="Z223" s="330">
        <v>99730000</v>
      </c>
      <c r="AA223" s="331"/>
      <c r="AB223" s="218" t="s">
        <v>5466</v>
      </c>
      <c r="AC223" s="332" t="s">
        <v>6369</v>
      </c>
      <c r="AD223" s="332">
        <v>156</v>
      </c>
      <c r="AE223" s="332" t="s">
        <v>6370</v>
      </c>
      <c r="AF223" s="332" t="s">
        <v>6371</v>
      </c>
      <c r="AG223"/>
      <c r="AH223"/>
      <c r="AI223"/>
      <c r="AJ223" s="192"/>
      <c r="AK223" s="193" t="s">
        <v>2350</v>
      </c>
      <c r="AL223" s="192"/>
      <c r="AM223" s="192"/>
      <c r="AN223" s="192"/>
      <c r="AO223" s="192"/>
      <c r="AP223" s="140"/>
      <c r="AQ223" s="194"/>
      <c r="AR223" s="207"/>
      <c r="AS223" s="208"/>
    </row>
    <row r="224" spans="1:45">
      <c r="A224" s="312" t="s">
        <v>602</v>
      </c>
      <c r="B224" s="313">
        <v>6379</v>
      </c>
      <c r="C224" s="314">
        <v>0.27469206922831502</v>
      </c>
      <c r="D224" s="315">
        <v>27336</v>
      </c>
      <c r="E224" s="316">
        <v>1.27161711846061</v>
      </c>
      <c r="F224" s="317">
        <v>2.7127803687168801E-3</v>
      </c>
      <c r="G224" s="318">
        <v>4114.05</v>
      </c>
      <c r="H224" s="319">
        <v>5479.8163448080904</v>
      </c>
      <c r="I224" s="320">
        <v>9593.8692979649095</v>
      </c>
      <c r="J224" s="222" t="s">
        <v>3971</v>
      </c>
      <c r="K224" s="220">
        <v>53</v>
      </c>
      <c r="L224" s="234">
        <v>32612633</v>
      </c>
      <c r="M224" s="321" t="s">
        <v>1025</v>
      </c>
      <c r="N224" s="223" t="s">
        <v>4691</v>
      </c>
      <c r="O224" s="220" t="s">
        <v>4692</v>
      </c>
      <c r="P224" s="321" t="s">
        <v>1026</v>
      </c>
      <c r="Q224" s="322" t="s">
        <v>1027</v>
      </c>
      <c r="R224" s="323" t="s">
        <v>58</v>
      </c>
      <c r="S224" s="324" t="s">
        <v>3039</v>
      </c>
      <c r="T224" s="325">
        <v>422</v>
      </c>
      <c r="U224" s="326" t="s">
        <v>2145</v>
      </c>
      <c r="V224" s="326" t="s">
        <v>2349</v>
      </c>
      <c r="W224" s="327">
        <v>53</v>
      </c>
      <c r="X224" s="333" t="s">
        <v>728</v>
      </c>
      <c r="Y224" s="329">
        <v>14364981000160</v>
      </c>
      <c r="Z224" s="330">
        <v>96300000</v>
      </c>
      <c r="AA224" s="331"/>
      <c r="AB224" s="218" t="s">
        <v>5467</v>
      </c>
      <c r="AC224" s="332" t="s">
        <v>6372</v>
      </c>
      <c r="AD224" s="332">
        <v>172</v>
      </c>
      <c r="AE224" s="332" t="s">
        <v>6373</v>
      </c>
      <c r="AF224" s="332" t="s">
        <v>6374</v>
      </c>
      <c r="AG224"/>
      <c r="AH224"/>
      <c r="AI224"/>
      <c r="AJ224" s="192"/>
      <c r="AK224" s="193" t="s">
        <v>2350</v>
      </c>
      <c r="AL224" s="192"/>
      <c r="AM224" s="192"/>
      <c r="AN224" s="192"/>
      <c r="AO224" s="192"/>
      <c r="AP224" s="140"/>
      <c r="AQ224" s="194"/>
      <c r="AR224" s="207"/>
      <c r="AS224" s="209"/>
    </row>
    <row r="225" spans="1:45">
      <c r="A225" s="312" t="s">
        <v>603</v>
      </c>
      <c r="B225" s="313">
        <v>1580</v>
      </c>
      <c r="C225" s="314">
        <v>0.239560098870919</v>
      </c>
      <c r="D225" s="315">
        <v>10234</v>
      </c>
      <c r="E225" s="316">
        <v>0.95702062076507499</v>
      </c>
      <c r="F225" s="317">
        <v>2.04164187063762E-3</v>
      </c>
      <c r="G225" s="318">
        <v>4114.05</v>
      </c>
      <c r="H225" s="319">
        <v>4124.1165786879901</v>
      </c>
      <c r="I225" s="320">
        <v>8238.1695318448092</v>
      </c>
      <c r="J225" s="222" t="s">
        <v>3972</v>
      </c>
      <c r="K225" s="220">
        <v>55</v>
      </c>
      <c r="L225" s="234">
        <v>32551559</v>
      </c>
      <c r="M225" s="321" t="s">
        <v>1028</v>
      </c>
      <c r="N225" s="220" t="s">
        <v>4693</v>
      </c>
      <c r="O225" s="220" t="s">
        <v>4694</v>
      </c>
      <c r="P225" s="321" t="s">
        <v>1029</v>
      </c>
      <c r="Q225" s="322"/>
      <c r="R225" s="323" t="s">
        <v>58</v>
      </c>
      <c r="S225" s="324"/>
      <c r="T225" s="325"/>
      <c r="U225" s="326"/>
      <c r="V225" s="326"/>
      <c r="W225" s="327"/>
      <c r="X225" s="333" t="s">
        <v>2479</v>
      </c>
      <c r="Y225" s="329" t="s">
        <v>7224</v>
      </c>
      <c r="Z225" s="330" t="s">
        <v>1029</v>
      </c>
      <c r="AA225" s="331"/>
      <c r="AB225" s="218" t="s">
        <v>5468</v>
      </c>
      <c r="AC225" s="332" t="s">
        <v>6375</v>
      </c>
      <c r="AD225" s="332">
        <v>290</v>
      </c>
      <c r="AE225" s="332" t="s">
        <v>6376</v>
      </c>
      <c r="AF225" s="332" t="s">
        <v>6377</v>
      </c>
      <c r="AG225"/>
      <c r="AH225"/>
      <c r="AI225"/>
      <c r="AJ225" s="192"/>
      <c r="AK225" s="193" t="s">
        <v>2350</v>
      </c>
      <c r="AL225" s="192"/>
      <c r="AM225" s="192"/>
      <c r="AN225" s="192"/>
      <c r="AO225" s="192"/>
      <c r="AP225" s="140"/>
      <c r="AQ225" s="194"/>
      <c r="AR225" s="207"/>
      <c r="AS225" s="209"/>
    </row>
    <row r="226" spans="1:45">
      <c r="A226" s="312" t="s">
        <v>604</v>
      </c>
      <c r="B226" s="313">
        <v>600</v>
      </c>
      <c r="C226" s="314">
        <v>0.301577253157574</v>
      </c>
      <c r="D226" s="315">
        <v>4079</v>
      </c>
      <c r="E226" s="316">
        <v>1.04949805250909</v>
      </c>
      <c r="F226" s="317">
        <v>2.2389268534697398E-3</v>
      </c>
      <c r="G226" s="318">
        <v>4114.05</v>
      </c>
      <c r="H226" s="319">
        <v>4522.6322440088697</v>
      </c>
      <c r="I226" s="320">
        <v>8636.6851971656906</v>
      </c>
      <c r="J226" s="222" t="s">
        <v>3973</v>
      </c>
      <c r="K226" s="220">
        <v>54</v>
      </c>
      <c r="L226" s="234">
        <v>32531100</v>
      </c>
      <c r="M226" s="321" t="s">
        <v>1030</v>
      </c>
      <c r="N226" s="220" t="s">
        <v>4695</v>
      </c>
      <c r="O226" s="230" t="s">
        <v>4696</v>
      </c>
      <c r="P226" s="321" t="s">
        <v>1031</v>
      </c>
      <c r="Q226" s="322" t="s">
        <v>1032</v>
      </c>
      <c r="R226" s="323" t="s">
        <v>58</v>
      </c>
      <c r="S226" s="324" t="s">
        <v>3040</v>
      </c>
      <c r="T226" s="325">
        <v>451</v>
      </c>
      <c r="U226" s="326" t="s">
        <v>2351</v>
      </c>
      <c r="V226" s="326" t="s">
        <v>2349</v>
      </c>
      <c r="W226" s="327">
        <v>54</v>
      </c>
      <c r="X226" s="333" t="s">
        <v>729</v>
      </c>
      <c r="Y226" s="329">
        <v>14556512000143</v>
      </c>
      <c r="Z226" s="330">
        <v>95420000</v>
      </c>
      <c r="AA226" s="331"/>
      <c r="AB226" s="218" t="s">
        <v>5469</v>
      </c>
      <c r="AC226" s="332" t="s">
        <v>6378</v>
      </c>
      <c r="AD226" s="332">
        <v>451</v>
      </c>
      <c r="AE226" s="332" t="s">
        <v>6379</v>
      </c>
      <c r="AF226" s="332" t="s">
        <v>6380</v>
      </c>
      <c r="AG226"/>
      <c r="AH226"/>
      <c r="AI226"/>
      <c r="AJ226" s="192"/>
      <c r="AK226" s="193" t="s">
        <v>2350</v>
      </c>
      <c r="AL226" s="192"/>
      <c r="AM226" s="192"/>
      <c r="AN226" s="192"/>
      <c r="AO226" s="192"/>
      <c r="AP226" s="140"/>
      <c r="AQ226" s="194"/>
      <c r="AR226" s="207"/>
      <c r="AS226" s="209"/>
    </row>
    <row r="227" spans="1:45">
      <c r="A227" s="312" t="s">
        <v>605</v>
      </c>
      <c r="B227" s="313">
        <v>0</v>
      </c>
      <c r="C227" s="314">
        <v>0.227443130388509</v>
      </c>
      <c r="D227" s="315">
        <v>3517</v>
      </c>
      <c r="E227" s="316">
        <v>0.77410287306811798</v>
      </c>
      <c r="F227" s="317">
        <v>1.6514177474810201E-3</v>
      </c>
      <c r="G227" s="318">
        <v>4114.05</v>
      </c>
      <c r="H227" s="319">
        <v>3335.8638499116601</v>
      </c>
      <c r="I227" s="320">
        <v>7449.9168030684796</v>
      </c>
      <c r="J227" s="219" t="s">
        <v>3974</v>
      </c>
      <c r="K227" s="220">
        <v>55</v>
      </c>
      <c r="L227" s="234">
        <v>32729030</v>
      </c>
      <c r="M227" s="321" t="s">
        <v>1033</v>
      </c>
      <c r="N227" s="220" t="s">
        <v>4697</v>
      </c>
      <c r="O227" s="220" t="s">
        <v>4698</v>
      </c>
      <c r="P227" s="321" t="s">
        <v>1034</v>
      </c>
      <c r="Q227" s="322" t="s">
        <v>1035</v>
      </c>
      <c r="R227" s="323" t="s">
        <v>58</v>
      </c>
      <c r="S227" s="324" t="s">
        <v>126</v>
      </c>
      <c r="T227" s="325">
        <v>450</v>
      </c>
      <c r="U227" s="326" t="s">
        <v>2353</v>
      </c>
      <c r="V227" s="326" t="s">
        <v>2349</v>
      </c>
      <c r="W227" s="327">
        <v>55</v>
      </c>
      <c r="X227" s="333" t="s">
        <v>730</v>
      </c>
      <c r="Y227" s="329">
        <v>14309774000103</v>
      </c>
      <c r="Z227" s="330">
        <v>98175000</v>
      </c>
      <c r="AA227" s="331"/>
      <c r="AB227" s="218" t="s">
        <v>5470</v>
      </c>
      <c r="AC227" s="332" t="s">
        <v>6381</v>
      </c>
      <c r="AD227" s="332">
        <v>184</v>
      </c>
      <c r="AE227" s="332" t="s">
        <v>6382</v>
      </c>
      <c r="AF227" s="332" t="s">
        <v>6383</v>
      </c>
      <c r="AG227"/>
      <c r="AH227"/>
      <c r="AI227"/>
      <c r="AJ227" s="192"/>
      <c r="AK227" s="193" t="s">
        <v>2350</v>
      </c>
      <c r="AL227" s="192"/>
      <c r="AM227" s="192"/>
      <c r="AN227" s="192"/>
      <c r="AO227" s="192"/>
      <c r="AP227" s="140"/>
      <c r="AQ227" s="194"/>
      <c r="AR227" s="207"/>
      <c r="AS227" s="209"/>
    </row>
    <row r="228" spans="1:45">
      <c r="A228" s="312" t="s">
        <v>606</v>
      </c>
      <c r="B228" s="313">
        <v>129</v>
      </c>
      <c r="C228" s="314">
        <v>0.220947110143669</v>
      </c>
      <c r="D228" s="315">
        <v>7958</v>
      </c>
      <c r="E228" s="316">
        <v>0.84998040893514604</v>
      </c>
      <c r="F228" s="317">
        <v>1.81328965588681E-3</v>
      </c>
      <c r="G228" s="318">
        <v>4114.05</v>
      </c>
      <c r="H228" s="319">
        <v>3662.8451048913498</v>
      </c>
      <c r="I228" s="320">
        <v>7776.8980580481702</v>
      </c>
      <c r="J228" s="222" t="s">
        <v>3975</v>
      </c>
      <c r="K228" s="220">
        <v>55</v>
      </c>
      <c r="L228" s="234">
        <v>33181300</v>
      </c>
      <c r="M228" s="321" t="s">
        <v>1036</v>
      </c>
      <c r="N228" s="220" t="s">
        <v>4699</v>
      </c>
      <c r="O228" s="220" t="s">
        <v>4700</v>
      </c>
      <c r="P228" s="321" t="s">
        <v>1037</v>
      </c>
      <c r="Q228" s="322" t="s">
        <v>6390</v>
      </c>
      <c r="R228" s="323" t="s">
        <v>58</v>
      </c>
      <c r="S228" s="324"/>
      <c r="T228" s="325"/>
      <c r="U228" s="326"/>
      <c r="V228" s="326"/>
      <c r="W228" s="327"/>
      <c r="X228" s="333" t="s">
        <v>2479</v>
      </c>
      <c r="Y228" s="329" t="s">
        <v>7225</v>
      </c>
      <c r="Z228" s="330" t="s">
        <v>1037</v>
      </c>
      <c r="AA228" s="331"/>
      <c r="AB228" s="218" t="s">
        <v>5471</v>
      </c>
      <c r="AC228" s="332" t="s">
        <v>6384</v>
      </c>
      <c r="AD228" s="332">
        <v>35</v>
      </c>
      <c r="AE228" s="332" t="s">
        <v>6385</v>
      </c>
      <c r="AF228" s="332" t="s">
        <v>6386</v>
      </c>
      <c r="AG228"/>
      <c r="AH228"/>
      <c r="AI228"/>
      <c r="AJ228" s="192"/>
      <c r="AK228" s="193" t="s">
        <v>2350</v>
      </c>
      <c r="AL228" s="192"/>
      <c r="AM228" s="192"/>
      <c r="AN228" s="192"/>
      <c r="AO228" s="192"/>
      <c r="AP228" s="140"/>
      <c r="AQ228" s="194"/>
      <c r="AR228" s="207"/>
      <c r="AS228" s="209"/>
    </row>
    <row r="229" spans="1:45">
      <c r="A229" s="312" t="s">
        <v>607</v>
      </c>
      <c r="B229" s="313">
        <v>930</v>
      </c>
      <c r="C229" s="314">
        <v>0.240336972186767</v>
      </c>
      <c r="D229" s="315">
        <v>18940</v>
      </c>
      <c r="E229" s="316">
        <v>1.0529980859000201</v>
      </c>
      <c r="F229" s="317">
        <v>2.2463935836158902E-3</v>
      </c>
      <c r="G229" s="318">
        <v>4114.05</v>
      </c>
      <c r="H229" s="319">
        <v>4537.7150389040899</v>
      </c>
      <c r="I229" s="320">
        <v>8651.7679920609098</v>
      </c>
      <c r="J229" s="222" t="s">
        <v>3976</v>
      </c>
      <c r="K229" s="220">
        <v>55</v>
      </c>
      <c r="L229" s="234">
        <v>32711818</v>
      </c>
      <c r="M229" s="321" t="s">
        <v>1038</v>
      </c>
      <c r="N229" s="220" t="s">
        <v>4701</v>
      </c>
      <c r="O229" s="220" t="s">
        <v>4702</v>
      </c>
      <c r="P229" s="321" t="s">
        <v>1039</v>
      </c>
      <c r="Q229" s="322" t="s">
        <v>1040</v>
      </c>
      <c r="R229" s="323" t="s">
        <v>58</v>
      </c>
      <c r="S229" s="324" t="s">
        <v>127</v>
      </c>
      <c r="T229" s="325">
        <v>715</v>
      </c>
      <c r="U229" s="326" t="s">
        <v>2351</v>
      </c>
      <c r="V229" s="326" t="s">
        <v>2349</v>
      </c>
      <c r="W229" s="327">
        <v>55</v>
      </c>
      <c r="X229" s="333" t="s">
        <v>731</v>
      </c>
      <c r="Y229" s="329">
        <v>13527554000193</v>
      </c>
      <c r="Z229" s="330">
        <v>98130000</v>
      </c>
      <c r="AA229" s="331"/>
      <c r="AB229" s="218" t="s">
        <v>5472</v>
      </c>
      <c r="AC229" s="332" t="s">
        <v>6387</v>
      </c>
      <c r="AD229" s="332">
        <v>715</v>
      </c>
      <c r="AE229" s="332" t="s">
        <v>6388</v>
      </c>
      <c r="AF229" s="332" t="s">
        <v>6389</v>
      </c>
      <c r="AG229"/>
      <c r="AH229"/>
      <c r="AI229"/>
      <c r="AJ229" s="192"/>
      <c r="AK229" s="193" t="s">
        <v>2350</v>
      </c>
      <c r="AL229" s="192"/>
      <c r="AM229" s="192"/>
      <c r="AN229" s="192"/>
      <c r="AO229" s="192"/>
      <c r="AP229" s="140"/>
      <c r="AQ229" s="194"/>
      <c r="AR229" s="207"/>
      <c r="AS229" s="209"/>
    </row>
    <row r="230" spans="1:45">
      <c r="A230" s="312" t="s">
        <v>608</v>
      </c>
      <c r="B230" s="313">
        <v>72</v>
      </c>
      <c r="C230" s="314">
        <v>0.26095056565278901</v>
      </c>
      <c r="D230" s="315">
        <v>2703</v>
      </c>
      <c r="E230" s="316">
        <v>0.85375871410924797</v>
      </c>
      <c r="F230" s="317">
        <v>1.8213500318871999E-3</v>
      </c>
      <c r="G230" s="318">
        <v>4114.05</v>
      </c>
      <c r="H230" s="319">
        <v>3679.12706441213</v>
      </c>
      <c r="I230" s="320">
        <v>7793.1800175689596</v>
      </c>
      <c r="J230" s="222" t="s">
        <v>3977</v>
      </c>
      <c r="K230" s="220">
        <v>51</v>
      </c>
      <c r="L230" s="234">
        <v>36164111</v>
      </c>
      <c r="M230" s="321" t="s">
        <v>1041</v>
      </c>
      <c r="N230" s="223" t="s">
        <v>4703</v>
      </c>
      <c r="O230" s="220" t="s">
        <v>4704</v>
      </c>
      <c r="P230" s="321" t="s">
        <v>1042</v>
      </c>
      <c r="Q230" s="322" t="s">
        <v>1043</v>
      </c>
      <c r="R230" s="323" t="s">
        <v>58</v>
      </c>
      <c r="S230" s="324" t="s">
        <v>128</v>
      </c>
      <c r="T230" s="325">
        <v>311</v>
      </c>
      <c r="U230" s="326" t="s">
        <v>2351</v>
      </c>
      <c r="V230" s="326" t="s">
        <v>2349</v>
      </c>
      <c r="W230" s="327">
        <v>51</v>
      </c>
      <c r="X230" s="333" t="s">
        <v>732</v>
      </c>
      <c r="Y230" s="329">
        <v>14354887000120</v>
      </c>
      <c r="Z230" s="330">
        <v>96920000</v>
      </c>
      <c r="AA230" s="331"/>
      <c r="AB230" s="218" t="s">
        <v>5473</v>
      </c>
      <c r="AC230" s="332" t="s">
        <v>7166</v>
      </c>
      <c r="AD230" s="332">
        <v>1252</v>
      </c>
      <c r="AE230" s="332" t="s">
        <v>7167</v>
      </c>
      <c r="AF230" s="332" t="s">
        <v>7168</v>
      </c>
      <c r="AG230"/>
      <c r="AH230"/>
      <c r="AI230"/>
      <c r="AJ230" s="192"/>
      <c r="AK230" s="193" t="s">
        <v>2350</v>
      </c>
      <c r="AL230" s="192"/>
      <c r="AM230" s="192"/>
      <c r="AN230" s="192"/>
      <c r="AO230" s="192"/>
      <c r="AP230" s="140"/>
      <c r="AQ230" s="194"/>
      <c r="AR230" s="207"/>
      <c r="AS230" s="209"/>
    </row>
    <row r="231" spans="1:45">
      <c r="A231" s="312" t="s">
        <v>609</v>
      </c>
      <c r="B231" s="313">
        <v>293</v>
      </c>
      <c r="C231" s="314">
        <v>0.221187720698271</v>
      </c>
      <c r="D231" s="315">
        <v>1850</v>
      </c>
      <c r="E231" s="316">
        <v>0.68365465078362198</v>
      </c>
      <c r="F231" s="317">
        <v>1.4584617403333999E-3</v>
      </c>
      <c r="G231" s="318">
        <v>4114.05</v>
      </c>
      <c r="H231" s="319">
        <v>2946.09271547347</v>
      </c>
      <c r="I231" s="320">
        <v>7060.1456686302899</v>
      </c>
      <c r="J231" s="222" t="s">
        <v>3978</v>
      </c>
      <c r="K231" s="220">
        <v>54</v>
      </c>
      <c r="L231" s="234">
        <v>33921082</v>
      </c>
      <c r="M231" s="321" t="s">
        <v>1044</v>
      </c>
      <c r="N231" s="220" t="s">
        <v>4705</v>
      </c>
      <c r="O231" s="220" t="s">
        <v>4706</v>
      </c>
      <c r="P231" s="321" t="s">
        <v>1045</v>
      </c>
      <c r="Q231" s="322" t="s">
        <v>1046</v>
      </c>
      <c r="R231" s="323" t="s">
        <v>58</v>
      </c>
      <c r="S231" s="324" t="s">
        <v>129</v>
      </c>
      <c r="T231" s="325">
        <v>100</v>
      </c>
      <c r="U231" s="326"/>
      <c r="V231" s="326" t="s">
        <v>2349</v>
      </c>
      <c r="W231" s="327">
        <v>54</v>
      </c>
      <c r="X231" s="333" t="s">
        <v>733</v>
      </c>
      <c r="Y231" s="329">
        <v>13589249000126</v>
      </c>
      <c r="Z231" s="330">
        <v>99495000</v>
      </c>
      <c r="AA231" s="331"/>
      <c r="AB231" s="218" t="s">
        <v>5474</v>
      </c>
      <c r="AC231" s="332" t="s">
        <v>6391</v>
      </c>
      <c r="AD231" s="332">
        <v>100</v>
      </c>
      <c r="AE231" s="332" t="s">
        <v>6392</v>
      </c>
      <c r="AF231" s="332" t="s">
        <v>6393</v>
      </c>
      <c r="AG231"/>
      <c r="AH231"/>
      <c r="AI231"/>
      <c r="AJ231"/>
      <c r="AK231" s="193" t="s">
        <v>2350</v>
      </c>
      <c r="AL231" s="192"/>
      <c r="AM231" s="192"/>
      <c r="AN231" s="192"/>
      <c r="AO231" s="192"/>
      <c r="AP231" s="140"/>
      <c r="AQ231" s="194"/>
      <c r="AR231" s="207"/>
      <c r="AS231" s="209"/>
    </row>
    <row r="232" spans="1:45">
      <c r="A232" s="312" t="s">
        <v>610</v>
      </c>
      <c r="B232" s="313">
        <v>756</v>
      </c>
      <c r="C232" s="314">
        <v>0.268664881709409</v>
      </c>
      <c r="D232" s="315">
        <v>27660</v>
      </c>
      <c r="E232" s="316">
        <v>1.2459158996953399</v>
      </c>
      <c r="F232" s="317">
        <v>2.6579511589600001E-3</v>
      </c>
      <c r="G232" s="318">
        <v>4114.05</v>
      </c>
      <c r="H232" s="319">
        <v>5369.06134109919</v>
      </c>
      <c r="I232" s="320">
        <v>9483.1142942560109</v>
      </c>
      <c r="J232" s="222" t="s">
        <v>3979</v>
      </c>
      <c r="K232" s="220">
        <v>54</v>
      </c>
      <c r="L232" s="234">
        <v>33589100</v>
      </c>
      <c r="M232" s="321" t="s">
        <v>1047</v>
      </c>
      <c r="N232" s="220" t="s">
        <v>4707</v>
      </c>
      <c r="O232" s="223" t="s">
        <v>4708</v>
      </c>
      <c r="P232" s="321" t="s">
        <v>1048</v>
      </c>
      <c r="Q232" s="322" t="s">
        <v>1049</v>
      </c>
      <c r="R232" s="323" t="s">
        <v>58</v>
      </c>
      <c r="S232" s="324" t="s">
        <v>130</v>
      </c>
      <c r="T232" s="325">
        <v>14</v>
      </c>
      <c r="U232" s="326" t="s">
        <v>2351</v>
      </c>
      <c r="V232" s="326" t="s">
        <v>2349</v>
      </c>
      <c r="W232" s="327">
        <v>54</v>
      </c>
      <c r="X232" s="333" t="s">
        <v>734</v>
      </c>
      <c r="Y232" s="329">
        <v>14793515000109</v>
      </c>
      <c r="Z232" s="330">
        <v>95300000</v>
      </c>
      <c r="AA232" s="331"/>
      <c r="AB232" s="218" t="s">
        <v>5475</v>
      </c>
      <c r="AC232" s="332" t="s">
        <v>6394</v>
      </c>
      <c r="AD232" s="332">
        <v>14</v>
      </c>
      <c r="AE232" s="332" t="s">
        <v>6395</v>
      </c>
      <c r="AF232" s="332" t="s">
        <v>6396</v>
      </c>
      <c r="AG232"/>
      <c r="AH232"/>
      <c r="AI232"/>
      <c r="AJ232"/>
      <c r="AK232" s="193" t="s">
        <v>2350</v>
      </c>
      <c r="AL232" s="192"/>
      <c r="AM232" s="192"/>
      <c r="AN232" s="192"/>
      <c r="AO232" s="192"/>
      <c r="AP232" s="140"/>
      <c r="AQ232" s="194"/>
      <c r="AR232" s="207"/>
      <c r="AS232" s="209"/>
    </row>
    <row r="233" spans="1:45">
      <c r="A233" s="312" t="s">
        <v>611</v>
      </c>
      <c r="B233" s="313">
        <v>623</v>
      </c>
      <c r="C233" s="314">
        <v>0.32754338508661801</v>
      </c>
      <c r="D233" s="315">
        <v>5730</v>
      </c>
      <c r="E233" s="316">
        <v>1.1994772805156</v>
      </c>
      <c r="F233" s="317">
        <v>2.5588822075970101E-3</v>
      </c>
      <c r="G233" s="318">
        <v>4114.05</v>
      </c>
      <c r="H233" s="319">
        <v>5168.9420593459499</v>
      </c>
      <c r="I233" s="320">
        <v>9282.9950125027808</v>
      </c>
      <c r="J233" s="222" t="s">
        <v>3980</v>
      </c>
      <c r="K233" s="220">
        <v>51</v>
      </c>
      <c r="L233" s="234">
        <v>37651172</v>
      </c>
      <c r="M233" s="321" t="s">
        <v>1050</v>
      </c>
      <c r="N233" s="220" t="s">
        <v>4709</v>
      </c>
      <c r="O233" s="220" t="s">
        <v>4710</v>
      </c>
      <c r="P233" s="321" t="s">
        <v>1051</v>
      </c>
      <c r="Q233" s="322" t="s">
        <v>6459</v>
      </c>
      <c r="R233" s="323" t="s">
        <v>58</v>
      </c>
      <c r="S233" s="324"/>
      <c r="T233" s="325"/>
      <c r="U233" s="326"/>
      <c r="V233" s="326"/>
      <c r="W233" s="327"/>
      <c r="X233" s="333" t="s">
        <v>2479</v>
      </c>
      <c r="Y233" s="329" t="s">
        <v>7226</v>
      </c>
      <c r="Z233" s="330" t="s">
        <v>1051</v>
      </c>
      <c r="AA233" s="331"/>
      <c r="AB233" s="218" t="s">
        <v>5476</v>
      </c>
      <c r="AC233" s="332" t="s">
        <v>6397</v>
      </c>
      <c r="AD233" s="332">
        <v>0</v>
      </c>
      <c r="AE233" s="332" t="s">
        <v>6398</v>
      </c>
      <c r="AF233" s="332" t="s">
        <v>6399</v>
      </c>
      <c r="AG233"/>
      <c r="AH233"/>
      <c r="AI233"/>
      <c r="AJ233"/>
      <c r="AK233" s="193" t="s">
        <v>2350</v>
      </c>
      <c r="AL233" s="192"/>
      <c r="AM233" s="192"/>
      <c r="AN233" s="192"/>
      <c r="AO233" s="192"/>
      <c r="AP233" s="140"/>
      <c r="AQ233" s="194"/>
      <c r="AR233" s="207"/>
      <c r="AS233" s="209"/>
    </row>
    <row r="234" spans="1:45">
      <c r="A234" s="312" t="s">
        <v>612</v>
      </c>
      <c r="B234" s="313">
        <v>6847</v>
      </c>
      <c r="C234" s="314">
        <v>0.25215451576353498</v>
      </c>
      <c r="D234" s="315">
        <v>90944</v>
      </c>
      <c r="E234" s="316">
        <v>1.3979217370110799</v>
      </c>
      <c r="F234" s="317">
        <v>2.9822299417902398E-3</v>
      </c>
      <c r="G234" s="318">
        <v>4114.05</v>
      </c>
      <c r="H234" s="319">
        <v>6024.10448241628</v>
      </c>
      <c r="I234" s="320">
        <v>10138.157435573101</v>
      </c>
      <c r="J234" s="216" t="s">
        <v>3981</v>
      </c>
      <c r="K234" s="220">
        <v>51</v>
      </c>
      <c r="L234" s="234">
        <v>39821021</v>
      </c>
      <c r="M234" s="321" t="s">
        <v>1052</v>
      </c>
      <c r="N234" s="220" t="s">
        <v>4711</v>
      </c>
      <c r="O234" s="220" t="s">
        <v>4712</v>
      </c>
      <c r="P234" s="321" t="s">
        <v>1053</v>
      </c>
      <c r="Q234" s="322" t="s">
        <v>1054</v>
      </c>
      <c r="R234" s="323" t="s">
        <v>58</v>
      </c>
      <c r="S234" s="324" t="s">
        <v>131</v>
      </c>
      <c r="T234" s="325">
        <v>620</v>
      </c>
      <c r="U234" s="326" t="s">
        <v>2351</v>
      </c>
      <c r="V234" s="326" t="s">
        <v>2349</v>
      </c>
      <c r="W234" s="327">
        <v>51</v>
      </c>
      <c r="X234" s="333" t="s">
        <v>735</v>
      </c>
      <c r="Y234" s="329">
        <v>10503007000180</v>
      </c>
      <c r="Z234" s="330">
        <v>95900000</v>
      </c>
      <c r="AA234" s="331"/>
      <c r="AB234" s="218" t="s">
        <v>5477</v>
      </c>
      <c r="AC234" s="332" t="s">
        <v>6400</v>
      </c>
      <c r="AD234" s="332">
        <v>428</v>
      </c>
      <c r="AE234" s="332" t="s">
        <v>6401</v>
      </c>
      <c r="AF234" s="332" t="s">
        <v>6402</v>
      </c>
      <c r="AG234"/>
      <c r="AH234"/>
      <c r="AI234"/>
      <c r="AJ234"/>
      <c r="AK234" s="193" t="s">
        <v>2350</v>
      </c>
      <c r="AL234" s="192"/>
      <c r="AM234" s="192"/>
      <c r="AN234" s="192"/>
      <c r="AO234" s="192"/>
      <c r="AP234" s="140"/>
      <c r="AQ234" s="194"/>
      <c r="AR234" s="207"/>
      <c r="AS234" s="209"/>
    </row>
    <row r="235" spans="1:45">
      <c r="A235" s="312" t="s">
        <v>613</v>
      </c>
      <c r="B235" s="313">
        <v>75</v>
      </c>
      <c r="C235" s="314">
        <v>0.34278954601123601</v>
      </c>
      <c r="D235" s="315">
        <v>2544</v>
      </c>
      <c r="E235" s="316">
        <v>1.11136095520177</v>
      </c>
      <c r="F235" s="317">
        <v>2.3709009088203701E-3</v>
      </c>
      <c r="G235" s="318">
        <v>4114.05</v>
      </c>
      <c r="H235" s="319">
        <v>4789.2198358171499</v>
      </c>
      <c r="I235" s="320">
        <v>8903.2727889739799</v>
      </c>
      <c r="J235" s="216" t="s">
        <v>3982</v>
      </c>
      <c r="K235" s="220">
        <v>55</v>
      </c>
      <c r="L235" s="234">
        <v>36165105</v>
      </c>
      <c r="M235" s="321" t="s">
        <v>1055</v>
      </c>
      <c r="N235" s="220" t="s">
        <v>4713</v>
      </c>
      <c r="O235" s="220" t="s">
        <v>4714</v>
      </c>
      <c r="P235" s="321" t="s">
        <v>1056</v>
      </c>
      <c r="Q235" s="322" t="s">
        <v>1057</v>
      </c>
      <c r="R235" s="323" t="s">
        <v>58</v>
      </c>
      <c r="S235" s="324" t="s">
        <v>132</v>
      </c>
      <c r="T235" s="325" t="s">
        <v>2359</v>
      </c>
      <c r="U235" s="326" t="s">
        <v>2371</v>
      </c>
      <c r="V235" s="326" t="s">
        <v>2349</v>
      </c>
      <c r="W235" s="327">
        <v>55</v>
      </c>
      <c r="X235" s="333" t="s">
        <v>736</v>
      </c>
      <c r="Y235" s="329">
        <v>14533233000164</v>
      </c>
      <c r="Z235" s="330">
        <v>98320000</v>
      </c>
      <c r="AA235" s="331"/>
      <c r="AB235" s="218" t="s">
        <v>5478</v>
      </c>
      <c r="AC235" s="332" t="s">
        <v>6403</v>
      </c>
      <c r="AD235" s="332">
        <v>0</v>
      </c>
      <c r="AE235" s="332" t="s">
        <v>6404</v>
      </c>
      <c r="AF235" s="332" t="s">
        <v>6405</v>
      </c>
      <c r="AG235"/>
      <c r="AH235"/>
      <c r="AI235"/>
      <c r="AJ235"/>
      <c r="AK235" s="193" t="s">
        <v>2350</v>
      </c>
      <c r="AL235" s="192"/>
      <c r="AM235" s="192"/>
      <c r="AN235" s="192"/>
      <c r="AO235" s="192"/>
      <c r="AP235" s="140"/>
      <c r="AQ235" s="194"/>
      <c r="AR235" s="207"/>
      <c r="AS235" s="209"/>
    </row>
    <row r="236" spans="1:45">
      <c r="A236" s="312" t="s">
        <v>614</v>
      </c>
      <c r="B236" s="313">
        <v>726</v>
      </c>
      <c r="C236" s="314">
        <v>0.265278998927448</v>
      </c>
      <c r="D236" s="315">
        <v>7190</v>
      </c>
      <c r="E236" s="316">
        <v>1.0051067823083799</v>
      </c>
      <c r="F236" s="317">
        <v>2.1442255753926702E-3</v>
      </c>
      <c r="G236" s="318">
        <v>4114.05</v>
      </c>
      <c r="H236" s="319">
        <v>4331.3356622931897</v>
      </c>
      <c r="I236" s="320">
        <v>8445.3886154500105</v>
      </c>
      <c r="J236" s="216" t="s">
        <v>3983</v>
      </c>
      <c r="K236" s="220">
        <v>55</v>
      </c>
      <c r="L236" s="234">
        <v>32821244</v>
      </c>
      <c r="M236" s="321" t="s">
        <v>1058</v>
      </c>
      <c r="N236" s="220" t="s">
        <v>4715</v>
      </c>
      <c r="O236" s="220" t="s">
        <v>4716</v>
      </c>
      <c r="P236" s="321" t="s">
        <v>1059</v>
      </c>
      <c r="Q236" s="322" t="s">
        <v>1060</v>
      </c>
      <c r="R236" s="323" t="s">
        <v>58</v>
      </c>
      <c r="S236" s="324" t="s">
        <v>133</v>
      </c>
      <c r="T236" s="325">
        <v>332</v>
      </c>
      <c r="U236" s="326"/>
      <c r="V236" s="326" t="s">
        <v>2349</v>
      </c>
      <c r="W236" s="327">
        <v>55</v>
      </c>
      <c r="X236" s="333" t="s">
        <v>737</v>
      </c>
      <c r="Y236" s="329">
        <v>14140345000155</v>
      </c>
      <c r="Z236" s="330">
        <v>97390000</v>
      </c>
      <c r="AA236" s="331"/>
      <c r="AB236" s="218" t="s">
        <v>5479</v>
      </c>
      <c r="AC236" s="332" t="s">
        <v>6406</v>
      </c>
      <c r="AD236" s="332">
        <v>62</v>
      </c>
      <c r="AE236" s="332" t="s">
        <v>6407</v>
      </c>
      <c r="AF236" s="332" t="s">
        <v>6408</v>
      </c>
      <c r="AG236"/>
      <c r="AH236"/>
      <c r="AI236"/>
      <c r="AJ236"/>
      <c r="AK236" s="193" t="s">
        <v>2350</v>
      </c>
      <c r="AL236" s="192"/>
      <c r="AM236" s="192"/>
      <c r="AN236" s="192"/>
      <c r="AO236" s="192"/>
      <c r="AP236" s="140"/>
      <c r="AQ236" s="194"/>
      <c r="AR236" s="207"/>
      <c r="AS236" s="209"/>
    </row>
    <row r="237" spans="1:45">
      <c r="A237" s="312" t="s">
        <v>615</v>
      </c>
      <c r="B237" s="313">
        <v>37</v>
      </c>
      <c r="C237" s="314">
        <v>0.190955700502385</v>
      </c>
      <c r="D237" s="315">
        <v>5709</v>
      </c>
      <c r="E237" s="316">
        <v>0.69890256462854505</v>
      </c>
      <c r="F237" s="317">
        <v>1.4909905894200401E-3</v>
      </c>
      <c r="G237" s="318">
        <v>4114.05</v>
      </c>
      <c r="H237" s="319">
        <v>3011.8009906284801</v>
      </c>
      <c r="I237" s="320">
        <v>7125.8539437852996</v>
      </c>
      <c r="J237" s="216" t="s">
        <v>3984</v>
      </c>
      <c r="K237" s="220">
        <v>55</v>
      </c>
      <c r="L237" s="234">
        <v>37551133</v>
      </c>
      <c r="M237" s="321" t="s">
        <v>1061</v>
      </c>
      <c r="N237" s="220" t="s">
        <v>4717</v>
      </c>
      <c r="O237" s="220" t="s">
        <v>4718</v>
      </c>
      <c r="P237" s="321" t="s">
        <v>474</v>
      </c>
      <c r="Q237" s="322" t="s">
        <v>1062</v>
      </c>
      <c r="R237" s="323" t="s">
        <v>58</v>
      </c>
      <c r="S237" s="324" t="s">
        <v>134</v>
      </c>
      <c r="T237" s="325">
        <v>140</v>
      </c>
      <c r="U237" s="326" t="s">
        <v>2351</v>
      </c>
      <c r="V237" s="326" t="s">
        <v>2349</v>
      </c>
      <c r="W237" s="327">
        <v>55</v>
      </c>
      <c r="X237" s="333" t="s">
        <v>738</v>
      </c>
      <c r="Y237" s="329">
        <v>13549674000191</v>
      </c>
      <c r="Z237" s="330">
        <v>99690000</v>
      </c>
      <c r="AA237" s="331"/>
      <c r="AB237" s="218" t="s">
        <v>5480</v>
      </c>
      <c r="AC237" s="332" t="s">
        <v>6409</v>
      </c>
      <c r="AD237" s="332">
        <v>321</v>
      </c>
      <c r="AE237" s="332" t="s">
        <v>6410</v>
      </c>
      <c r="AF237" s="332" t="s">
        <v>6411</v>
      </c>
      <c r="AG237"/>
      <c r="AH237"/>
      <c r="AI237"/>
      <c r="AJ237"/>
      <c r="AK237" s="193" t="s">
        <v>2350</v>
      </c>
      <c r="AL237" s="192"/>
      <c r="AM237" s="192"/>
      <c r="AN237" s="192"/>
      <c r="AO237" s="192"/>
      <c r="AP237" s="140"/>
      <c r="AQ237" s="194"/>
      <c r="AR237" s="207"/>
      <c r="AS237" s="209"/>
    </row>
    <row r="238" spans="1:45">
      <c r="A238" s="312" t="s">
        <v>616</v>
      </c>
      <c r="B238" s="313">
        <v>198</v>
      </c>
      <c r="C238" s="314">
        <v>0.20262688590004199</v>
      </c>
      <c r="D238" s="315">
        <v>6149</v>
      </c>
      <c r="E238" s="316">
        <v>0.749924848302845</v>
      </c>
      <c r="F238" s="317">
        <v>1.5998380148827501E-3</v>
      </c>
      <c r="G238" s="318">
        <v>4114.05</v>
      </c>
      <c r="H238" s="319">
        <v>3231.6727900631499</v>
      </c>
      <c r="I238" s="320">
        <v>7345.7257432199704</v>
      </c>
      <c r="J238" s="222" t="s">
        <v>3985</v>
      </c>
      <c r="K238" s="220">
        <v>51</v>
      </c>
      <c r="L238" s="234">
        <v>35521444</v>
      </c>
      <c r="M238" s="321" t="s">
        <v>1063</v>
      </c>
      <c r="N238" s="220" t="s">
        <v>4719</v>
      </c>
      <c r="O238" s="220" t="s">
        <v>4720</v>
      </c>
      <c r="P238" s="321" t="s">
        <v>1064</v>
      </c>
      <c r="Q238" s="322" t="s">
        <v>1065</v>
      </c>
      <c r="R238" s="323" t="s">
        <v>58</v>
      </c>
      <c r="S238" s="324" t="s">
        <v>135</v>
      </c>
      <c r="T238" s="325">
        <v>1314</v>
      </c>
      <c r="U238" s="326" t="s">
        <v>2351</v>
      </c>
      <c r="V238" s="326" t="s">
        <v>2349</v>
      </c>
      <c r="W238" s="327">
        <v>51</v>
      </c>
      <c r="X238" s="333" t="s">
        <v>739</v>
      </c>
      <c r="Y238" s="329">
        <v>14298554000121</v>
      </c>
      <c r="Z238" s="330">
        <v>93940000</v>
      </c>
      <c r="AA238" s="331"/>
      <c r="AB238" s="218" t="s">
        <v>5481</v>
      </c>
      <c r="AC238" s="332" t="s">
        <v>6412</v>
      </c>
      <c r="AD238" s="332">
        <v>1450</v>
      </c>
      <c r="AE238" s="332" t="s">
        <v>6413</v>
      </c>
      <c r="AF238" s="332" t="s">
        <v>6414</v>
      </c>
      <c r="AG238"/>
      <c r="AH238"/>
      <c r="AI238"/>
      <c r="AJ238"/>
      <c r="AK238" s="193" t="s">
        <v>2350</v>
      </c>
      <c r="AL238" s="192"/>
      <c r="AM238" s="192"/>
      <c r="AN238" s="192"/>
      <c r="AO238" s="192"/>
      <c r="AP238" s="140"/>
      <c r="AQ238" s="194"/>
      <c r="AR238" s="207"/>
      <c r="AS238" s="209"/>
    </row>
    <row r="239" spans="1:45">
      <c r="A239" s="312" t="s">
        <v>617</v>
      </c>
      <c r="B239" s="313">
        <v>0</v>
      </c>
      <c r="C239" s="314">
        <v>0.15391469319880299</v>
      </c>
      <c r="D239" s="315">
        <v>1880</v>
      </c>
      <c r="E239" s="316">
        <v>0.47687412493489401</v>
      </c>
      <c r="F239" s="317">
        <v>1.0173304099888899E-3</v>
      </c>
      <c r="G239" s="318">
        <v>4114.05</v>
      </c>
      <c r="H239" s="319">
        <v>2055.0074281775501</v>
      </c>
      <c r="I239" s="320">
        <v>6169.0603813343796</v>
      </c>
      <c r="J239" s="222" t="s">
        <v>3986</v>
      </c>
      <c r="K239" s="220">
        <v>51</v>
      </c>
      <c r="L239" s="234">
        <v>34455022</v>
      </c>
      <c r="M239" s="321" t="s">
        <v>1066</v>
      </c>
      <c r="N239" s="220" t="s">
        <v>4721</v>
      </c>
      <c r="O239" s="220" t="s">
        <v>4722</v>
      </c>
      <c r="P239" s="321" t="s">
        <v>1067</v>
      </c>
      <c r="Q239" s="322" t="s">
        <v>6460</v>
      </c>
      <c r="R239" s="323" t="s">
        <v>58</v>
      </c>
      <c r="S239" s="324"/>
      <c r="T239" s="325"/>
      <c r="U239" s="326"/>
      <c r="V239" s="326"/>
      <c r="W239" s="327"/>
      <c r="X239" s="333" t="s">
        <v>2479</v>
      </c>
      <c r="Y239" s="329" t="s">
        <v>7227</v>
      </c>
      <c r="Z239" s="330" t="s">
        <v>1067</v>
      </c>
      <c r="AA239" s="331"/>
      <c r="AB239" s="218" t="s">
        <v>5482</v>
      </c>
      <c r="AC239" s="332" t="s">
        <v>6415</v>
      </c>
      <c r="AD239" s="332">
        <v>706</v>
      </c>
      <c r="AE239" s="332" t="s">
        <v>6416</v>
      </c>
      <c r="AF239" s="332" t="s">
        <v>6417</v>
      </c>
      <c r="AG239"/>
      <c r="AH239"/>
      <c r="AI239"/>
      <c r="AJ239"/>
      <c r="AK239" s="193" t="s">
        <v>2350</v>
      </c>
      <c r="AL239" s="192"/>
      <c r="AM239" s="192"/>
      <c r="AN239" s="192"/>
      <c r="AO239" s="192"/>
      <c r="AP239" s="140"/>
      <c r="AQ239" s="194"/>
      <c r="AR239" s="207"/>
      <c r="AS239" s="209"/>
    </row>
    <row r="240" spans="1:45">
      <c r="A240" s="312" t="s">
        <v>618</v>
      </c>
      <c r="B240" s="313">
        <v>402</v>
      </c>
      <c r="C240" s="314">
        <v>0.257713482469416</v>
      </c>
      <c r="D240" s="315">
        <v>4544</v>
      </c>
      <c r="E240" s="316">
        <v>0.911492056038677</v>
      </c>
      <c r="F240" s="317">
        <v>1.94451436675882E-3</v>
      </c>
      <c r="G240" s="318">
        <v>4114.05</v>
      </c>
      <c r="H240" s="319">
        <v>3927.9190208528198</v>
      </c>
      <c r="I240" s="320">
        <v>8041.9719740096398</v>
      </c>
      <c r="J240" s="216" t="s">
        <v>3987</v>
      </c>
      <c r="K240" s="220">
        <v>55</v>
      </c>
      <c r="L240" s="234">
        <v>34352100</v>
      </c>
      <c r="M240" s="321" t="s">
        <v>1068</v>
      </c>
      <c r="N240" s="228" t="s">
        <v>4723</v>
      </c>
      <c r="O240" s="220" t="s">
        <v>4724</v>
      </c>
      <c r="P240" s="321" t="s">
        <v>1069</v>
      </c>
      <c r="Q240" s="322" t="s">
        <v>1070</v>
      </c>
      <c r="R240" s="323" t="s">
        <v>58</v>
      </c>
      <c r="S240" s="324" t="s">
        <v>136</v>
      </c>
      <c r="T240" s="325">
        <v>330</v>
      </c>
      <c r="U240" s="326" t="s">
        <v>2351</v>
      </c>
      <c r="V240" s="326" t="s">
        <v>2349</v>
      </c>
      <c r="W240" s="327">
        <v>55</v>
      </c>
      <c r="X240" s="333" t="s">
        <v>740</v>
      </c>
      <c r="Y240" s="329">
        <v>13822021000134</v>
      </c>
      <c r="Z240" s="330">
        <v>97645000</v>
      </c>
      <c r="AA240" s="331"/>
      <c r="AB240" s="218" t="s">
        <v>5483</v>
      </c>
      <c r="AC240" s="332" t="s">
        <v>6418</v>
      </c>
      <c r="AD240" s="332">
        <v>465</v>
      </c>
      <c r="AE240" s="332" t="s">
        <v>6419</v>
      </c>
      <c r="AF240" s="332" t="s">
        <v>6420</v>
      </c>
      <c r="AG240"/>
      <c r="AH240"/>
      <c r="AI240"/>
      <c r="AJ240"/>
      <c r="AK240" s="193" t="s">
        <v>2350</v>
      </c>
      <c r="AL240" s="192"/>
      <c r="AM240" s="192"/>
      <c r="AN240" s="192"/>
      <c r="AO240" s="192"/>
      <c r="AP240" s="140"/>
      <c r="AQ240" s="194"/>
      <c r="AR240" s="207"/>
      <c r="AS240" s="209"/>
    </row>
    <row r="241" spans="1:45">
      <c r="A241" s="312" t="s">
        <v>619</v>
      </c>
      <c r="B241" s="313">
        <v>244</v>
      </c>
      <c r="C241" s="314">
        <v>0.21707465268735401</v>
      </c>
      <c r="D241" s="315">
        <v>5962</v>
      </c>
      <c r="E241" s="316">
        <v>0.79968308634566199</v>
      </c>
      <c r="F241" s="317">
        <v>1.7059888124655201E-3</v>
      </c>
      <c r="G241" s="318">
        <v>4114.05</v>
      </c>
      <c r="H241" s="319">
        <v>3446.0974011803401</v>
      </c>
      <c r="I241" s="320">
        <v>7560.15035433717</v>
      </c>
      <c r="J241" s="222" t="s">
        <v>3988</v>
      </c>
      <c r="K241" s="220">
        <v>54</v>
      </c>
      <c r="L241" s="234">
        <v>35511255</v>
      </c>
      <c r="M241" s="321" t="s">
        <v>1071</v>
      </c>
      <c r="N241" s="220" t="s">
        <v>4725</v>
      </c>
      <c r="O241" s="220" t="s">
        <v>4726</v>
      </c>
      <c r="P241" s="321" t="s">
        <v>1072</v>
      </c>
      <c r="Q241" s="322" t="s">
        <v>1073</v>
      </c>
      <c r="R241" s="323" t="s">
        <v>58</v>
      </c>
      <c r="S241" s="324" t="s">
        <v>137</v>
      </c>
      <c r="T241" s="325">
        <v>172</v>
      </c>
      <c r="U241" s="326" t="s">
        <v>2351</v>
      </c>
      <c r="V241" s="326" t="s">
        <v>2349</v>
      </c>
      <c r="W241" s="327">
        <v>54</v>
      </c>
      <c r="X241" s="333" t="s">
        <v>741</v>
      </c>
      <c r="Y241" s="329">
        <v>14288701000182</v>
      </c>
      <c r="Z241" s="330">
        <v>99880000</v>
      </c>
      <c r="AA241" s="331"/>
      <c r="AB241" s="218" t="s">
        <v>5484</v>
      </c>
      <c r="AC241" s="332" t="s">
        <v>6421</v>
      </c>
      <c r="AD241" s="332">
        <v>172</v>
      </c>
      <c r="AE241" s="332" t="s">
        <v>6422</v>
      </c>
      <c r="AF241" s="332" t="s">
        <v>6423</v>
      </c>
      <c r="AG241"/>
      <c r="AH241"/>
      <c r="AI241"/>
      <c r="AJ241"/>
      <c r="AK241" s="193" t="s">
        <v>2350</v>
      </c>
      <c r="AL241" s="192"/>
      <c r="AM241" s="192"/>
      <c r="AN241" s="192"/>
      <c r="AO241" s="192"/>
      <c r="AP241" s="140"/>
      <c r="AQ241" s="194"/>
      <c r="AR241" s="207"/>
      <c r="AS241" s="209"/>
    </row>
    <row r="242" spans="1:45">
      <c r="A242" s="312" t="s">
        <v>620</v>
      </c>
      <c r="B242" s="313">
        <v>165</v>
      </c>
      <c r="C242" s="314">
        <v>0.32164332130721102</v>
      </c>
      <c r="D242" s="315">
        <v>3221</v>
      </c>
      <c r="E242" s="316">
        <v>1.08037156886081</v>
      </c>
      <c r="F242" s="317">
        <v>2.3047902866182102E-3</v>
      </c>
      <c r="G242" s="318">
        <v>4114.05</v>
      </c>
      <c r="H242" s="319">
        <v>4655.6763789687902</v>
      </c>
      <c r="I242" s="320">
        <v>8769.7293321256093</v>
      </c>
      <c r="J242" s="214" t="s">
        <v>3989</v>
      </c>
      <c r="K242" s="220">
        <v>51</v>
      </c>
      <c r="L242" s="234">
        <v>36152088</v>
      </c>
      <c r="M242" s="321" t="s">
        <v>1074</v>
      </c>
      <c r="N242" s="220" t="s">
        <v>4727</v>
      </c>
      <c r="O242" s="220" t="s">
        <v>4728</v>
      </c>
      <c r="P242" s="321" t="s">
        <v>1075</v>
      </c>
      <c r="Q242" s="322" t="s">
        <v>1076</v>
      </c>
      <c r="R242" s="323" t="s">
        <v>58</v>
      </c>
      <c r="S242" s="324" t="s">
        <v>138</v>
      </c>
      <c r="T242" s="325">
        <v>220</v>
      </c>
      <c r="U242" s="326" t="s">
        <v>2388</v>
      </c>
      <c r="V242" s="326" t="s">
        <v>2349</v>
      </c>
      <c r="W242" s="327">
        <v>51</v>
      </c>
      <c r="X242" s="333" t="s">
        <v>742</v>
      </c>
      <c r="Y242" s="329">
        <v>14341264000113</v>
      </c>
      <c r="Z242" s="330">
        <v>95572000</v>
      </c>
      <c r="AA242" s="331"/>
      <c r="AB242" s="218" t="s">
        <v>5485</v>
      </c>
      <c r="AC242" s="332" t="s">
        <v>6424</v>
      </c>
      <c r="AD242" s="332">
        <v>220</v>
      </c>
      <c r="AE242" s="332" t="s">
        <v>6425</v>
      </c>
      <c r="AF242" s="332" t="s">
        <v>6426</v>
      </c>
      <c r="AG242"/>
      <c r="AH242"/>
      <c r="AI242"/>
      <c r="AJ242"/>
      <c r="AK242" s="193" t="s">
        <v>2350</v>
      </c>
      <c r="AL242" s="192"/>
      <c r="AM242" s="192"/>
      <c r="AN242" s="192"/>
      <c r="AO242" s="192"/>
      <c r="AP242" s="140"/>
      <c r="AQ242" s="194"/>
      <c r="AR242" s="207"/>
      <c r="AS242" s="209"/>
    </row>
    <row r="243" spans="1:45">
      <c r="A243" s="312" t="s">
        <v>621</v>
      </c>
      <c r="B243" s="313">
        <v>172</v>
      </c>
      <c r="C243" s="314">
        <v>0.229656363748132</v>
      </c>
      <c r="D243" s="315">
        <v>6680</v>
      </c>
      <c r="E243" s="316">
        <v>0.86058734118473401</v>
      </c>
      <c r="F243" s="317">
        <v>1.8359177545190599E-3</v>
      </c>
      <c r="G243" s="318">
        <v>4114.05</v>
      </c>
      <c r="H243" s="319">
        <v>3708.5538641285002</v>
      </c>
      <c r="I243" s="320">
        <v>7822.6068172853302</v>
      </c>
      <c r="J243" s="222" t="s">
        <v>3990</v>
      </c>
      <c r="K243" s="220">
        <v>55</v>
      </c>
      <c r="L243" s="234">
        <v>32561122</v>
      </c>
      <c r="M243" s="321" t="s">
        <v>1077</v>
      </c>
      <c r="N243" s="220" t="s">
        <v>4729</v>
      </c>
      <c r="O243" s="220" t="s">
        <v>4730</v>
      </c>
      <c r="P243" s="321" t="s">
        <v>1078</v>
      </c>
      <c r="Q243" s="322" t="s">
        <v>1079</v>
      </c>
      <c r="R243" s="323" t="s">
        <v>58</v>
      </c>
      <c r="S243" s="324" t="s">
        <v>139</v>
      </c>
      <c r="T243" s="325">
        <v>171</v>
      </c>
      <c r="U243" s="326" t="s">
        <v>2351</v>
      </c>
      <c r="V243" s="326" t="s">
        <v>2349</v>
      </c>
      <c r="W243" s="327">
        <v>55</v>
      </c>
      <c r="X243" s="333" t="s">
        <v>743</v>
      </c>
      <c r="Y243" s="329">
        <v>14505496000160</v>
      </c>
      <c r="Z243" s="330">
        <v>97640000</v>
      </c>
      <c r="AA243" s="331"/>
      <c r="AB243" s="218" t="s">
        <v>5486</v>
      </c>
      <c r="AC243" s="332" t="s">
        <v>6427</v>
      </c>
      <c r="AD243" s="332">
        <v>171</v>
      </c>
      <c r="AE243" s="332" t="s">
        <v>6428</v>
      </c>
      <c r="AF243" s="332" t="s">
        <v>6429</v>
      </c>
      <c r="AG243"/>
      <c r="AH243"/>
      <c r="AI243"/>
      <c r="AJ243"/>
      <c r="AK243" s="193" t="s">
        <v>2350</v>
      </c>
      <c r="AL243" s="192"/>
      <c r="AM243" s="192"/>
      <c r="AN243" s="192"/>
      <c r="AO243" s="192"/>
      <c r="AP243" s="140"/>
      <c r="AQ243" s="194"/>
      <c r="AR243" s="207"/>
      <c r="AS243" s="209"/>
    </row>
    <row r="244" spans="1:45">
      <c r="A244" s="312" t="s">
        <v>622</v>
      </c>
      <c r="B244" s="313">
        <v>1298</v>
      </c>
      <c r="C244" s="314">
        <v>0.29091188863086298</v>
      </c>
      <c r="D244" s="315">
        <v>6962</v>
      </c>
      <c r="E244" s="316">
        <v>1.0969114571257299</v>
      </c>
      <c r="F244" s="317">
        <v>2.3400753449384099E-3</v>
      </c>
      <c r="G244" s="318">
        <v>4114.05</v>
      </c>
      <c r="H244" s="319">
        <v>4726.95219677558</v>
      </c>
      <c r="I244" s="320">
        <v>8841.0051499323999</v>
      </c>
      <c r="J244" s="222" t="s">
        <v>3991</v>
      </c>
      <c r="K244" s="220">
        <v>51</v>
      </c>
      <c r="L244" s="234">
        <v>36281325</v>
      </c>
      <c r="M244" s="321" t="s">
        <v>1080</v>
      </c>
      <c r="N244" s="220" t="s">
        <v>4731</v>
      </c>
      <c r="O244" s="220" t="s">
        <v>4732</v>
      </c>
      <c r="P244" s="321" t="s">
        <v>1081</v>
      </c>
      <c r="Q244" s="322" t="s">
        <v>1082</v>
      </c>
      <c r="R244" s="323" t="s">
        <v>58</v>
      </c>
      <c r="S244" s="324" t="s">
        <v>140</v>
      </c>
      <c r="T244" s="325">
        <v>685</v>
      </c>
      <c r="U244" s="326" t="s">
        <v>2351</v>
      </c>
      <c r="V244" s="326" t="s">
        <v>2349</v>
      </c>
      <c r="W244" s="327">
        <v>51</v>
      </c>
      <c r="X244" s="333" t="s">
        <v>744</v>
      </c>
      <c r="Y244" s="329">
        <v>14308931000166</v>
      </c>
      <c r="Z244" s="330">
        <v>95530000</v>
      </c>
      <c r="AA244" s="331"/>
      <c r="AB244" s="218" t="s">
        <v>5487</v>
      </c>
      <c r="AC244" s="332" t="s">
        <v>6430</v>
      </c>
      <c r="AD244" s="332">
        <v>622</v>
      </c>
      <c r="AE244" s="332" t="s">
        <v>6431</v>
      </c>
      <c r="AF244" s="332" t="s">
        <v>6432</v>
      </c>
      <c r="AG244"/>
      <c r="AH244"/>
      <c r="AI244"/>
      <c r="AJ244"/>
      <c r="AK244" s="193" t="s">
        <v>2350</v>
      </c>
      <c r="AL244" s="192"/>
      <c r="AM244" s="192"/>
      <c r="AN244" s="192"/>
      <c r="AO244" s="192"/>
      <c r="AP244" s="140"/>
      <c r="AQ244" s="194"/>
      <c r="AR244" s="207"/>
      <c r="AS244" s="209"/>
    </row>
    <row r="245" spans="1:45">
      <c r="A245" s="312" t="s">
        <v>623</v>
      </c>
      <c r="B245" s="313">
        <v>47</v>
      </c>
      <c r="C245" s="314">
        <v>0.207607462289955</v>
      </c>
      <c r="D245" s="315">
        <v>2736</v>
      </c>
      <c r="E245" s="316">
        <v>0.68047217892885203</v>
      </c>
      <c r="F245" s="317">
        <v>1.45167247409415E-3</v>
      </c>
      <c r="G245" s="318">
        <v>4114.05</v>
      </c>
      <c r="H245" s="319">
        <v>2932.3783976701902</v>
      </c>
      <c r="I245" s="320">
        <v>7046.4313508270097</v>
      </c>
      <c r="J245" s="222" t="s">
        <v>3992</v>
      </c>
      <c r="K245" s="220">
        <v>51</v>
      </c>
      <c r="L245" s="234">
        <v>36144142</v>
      </c>
      <c r="M245" s="321" t="s">
        <v>1083</v>
      </c>
      <c r="N245" s="220" t="s">
        <v>4733</v>
      </c>
      <c r="O245" s="220" t="s">
        <v>4734</v>
      </c>
      <c r="P245" s="321" t="s">
        <v>1084</v>
      </c>
      <c r="Q245" s="322" t="s">
        <v>1085</v>
      </c>
      <c r="R245" s="323" t="s">
        <v>58</v>
      </c>
      <c r="S245" s="324" t="s">
        <v>141</v>
      </c>
      <c r="T245" s="325" t="s">
        <v>2359</v>
      </c>
      <c r="U245" s="326" t="s">
        <v>1086</v>
      </c>
      <c r="V245" s="326" t="s">
        <v>2349</v>
      </c>
      <c r="W245" s="327">
        <v>51</v>
      </c>
      <c r="X245" s="333" t="s">
        <v>745</v>
      </c>
      <c r="Y245" s="329">
        <v>13839150000135</v>
      </c>
      <c r="Z245" s="330">
        <v>95793000</v>
      </c>
      <c r="AA245" s="331"/>
      <c r="AB245" s="218" t="s">
        <v>5488</v>
      </c>
      <c r="AC245" s="332" t="s">
        <v>6433</v>
      </c>
      <c r="AD245" s="332">
        <v>100</v>
      </c>
      <c r="AE245" s="332" t="s">
        <v>6434</v>
      </c>
      <c r="AF245" s="332" t="s">
        <v>6435</v>
      </c>
      <c r="AG245"/>
      <c r="AH245"/>
      <c r="AI245"/>
      <c r="AJ245"/>
      <c r="AK245" s="193" t="s">
        <v>2350</v>
      </c>
      <c r="AL245" s="192"/>
      <c r="AM245" s="192"/>
      <c r="AN245" s="192"/>
      <c r="AO245" s="192"/>
      <c r="AP245" s="140"/>
      <c r="AQ245" s="194"/>
      <c r="AR245" s="207"/>
      <c r="AS245" s="208"/>
    </row>
    <row r="246" spans="1:45">
      <c r="A246" s="312" t="s">
        <v>624</v>
      </c>
      <c r="B246" s="313">
        <v>2242</v>
      </c>
      <c r="C246" s="314">
        <v>0.22404537914415301</v>
      </c>
      <c r="D246" s="315">
        <v>43028</v>
      </c>
      <c r="E246" s="316">
        <v>1.1101934613621001</v>
      </c>
      <c r="F246" s="317">
        <v>2.36841025788238E-3</v>
      </c>
      <c r="G246" s="318">
        <v>4114.05</v>
      </c>
      <c r="H246" s="319">
        <v>4784.1887209224096</v>
      </c>
      <c r="I246" s="320">
        <v>8898.2416740792305</v>
      </c>
      <c r="J246" s="222" t="s">
        <v>3993</v>
      </c>
      <c r="K246" s="220">
        <v>54</v>
      </c>
      <c r="L246" s="234">
        <v>33424467</v>
      </c>
      <c r="M246" s="321" t="s">
        <v>1087</v>
      </c>
      <c r="N246" s="220" t="s">
        <v>4735</v>
      </c>
      <c r="O246" s="220" t="s">
        <v>4736</v>
      </c>
      <c r="P246" s="321" t="s">
        <v>1088</v>
      </c>
      <c r="Q246" s="322" t="s">
        <v>6461</v>
      </c>
      <c r="R246" s="323" t="s">
        <v>58</v>
      </c>
      <c r="S246" s="324"/>
      <c r="T246" s="325"/>
      <c r="U246" s="326"/>
      <c r="V246" s="326"/>
      <c r="W246" s="327"/>
      <c r="X246" s="333" t="s">
        <v>2479</v>
      </c>
      <c r="Y246" s="329" t="s">
        <v>7228</v>
      </c>
      <c r="Z246" s="330" t="s">
        <v>1088</v>
      </c>
      <c r="AA246" s="331"/>
      <c r="AB246" s="218" t="s">
        <v>5489</v>
      </c>
      <c r="AC246" s="332" t="s">
        <v>6436</v>
      </c>
      <c r="AD246" s="332">
        <v>599</v>
      </c>
      <c r="AE246" s="332" t="s">
        <v>6437</v>
      </c>
      <c r="AF246" s="332" t="s">
        <v>6438</v>
      </c>
      <c r="AG246"/>
      <c r="AH246"/>
      <c r="AI246"/>
      <c r="AJ246"/>
      <c r="AK246" s="193" t="s">
        <v>2350</v>
      </c>
      <c r="AL246" s="192"/>
      <c r="AM246" s="192"/>
      <c r="AN246" s="192"/>
      <c r="AO246" s="192"/>
      <c r="AP246" s="140"/>
      <c r="AQ246" s="194"/>
      <c r="AR246" s="207"/>
      <c r="AS246" s="208"/>
    </row>
    <row r="247" spans="1:45">
      <c r="A247" s="312" t="s">
        <v>625</v>
      </c>
      <c r="B247" s="313">
        <v>365</v>
      </c>
      <c r="C247" s="314">
        <v>0.20499412554031199</v>
      </c>
      <c r="D247" s="315">
        <v>4897</v>
      </c>
      <c r="E247" s="316">
        <v>0.73321430825657496</v>
      </c>
      <c r="F247" s="317">
        <v>1.5641888998070899E-3</v>
      </c>
      <c r="G247" s="318">
        <v>4114.05</v>
      </c>
      <c r="H247" s="319">
        <v>3159.6615776103199</v>
      </c>
      <c r="I247" s="320">
        <v>7273.7145307671499</v>
      </c>
      <c r="J247" s="222" t="s">
        <v>3994</v>
      </c>
      <c r="K247" s="220">
        <v>54</v>
      </c>
      <c r="L247" s="234">
        <v>33721334</v>
      </c>
      <c r="M247" s="321" t="s">
        <v>1089</v>
      </c>
      <c r="N247" s="223" t="s">
        <v>4737</v>
      </c>
      <c r="O247" s="220" t="s">
        <v>4738</v>
      </c>
      <c r="P247" s="321" t="s">
        <v>1090</v>
      </c>
      <c r="Q247" s="322" t="s">
        <v>1091</v>
      </c>
      <c r="R247" s="323" t="s">
        <v>58</v>
      </c>
      <c r="S247" s="324" t="s">
        <v>142</v>
      </c>
      <c r="T247" s="325">
        <v>15</v>
      </c>
      <c r="U247" s="326" t="s">
        <v>2372</v>
      </c>
      <c r="V247" s="326" t="s">
        <v>2349</v>
      </c>
      <c r="W247" s="327">
        <v>54</v>
      </c>
      <c r="X247" s="333" t="s">
        <v>746</v>
      </c>
      <c r="Y247" s="329">
        <v>14848870000120</v>
      </c>
      <c r="Z247" s="330">
        <v>99800000</v>
      </c>
      <c r="AA247" s="331"/>
      <c r="AB247" s="218" t="s">
        <v>5490</v>
      </c>
      <c r="AC247" s="332" t="s">
        <v>5950</v>
      </c>
      <c r="AD247" s="332">
        <v>266</v>
      </c>
      <c r="AE247" s="332" t="s">
        <v>6439</v>
      </c>
      <c r="AF247" s="332" t="s">
        <v>6440</v>
      </c>
      <c r="AG247"/>
      <c r="AH247"/>
      <c r="AI247"/>
      <c r="AJ247"/>
      <c r="AK247" s="193" t="s">
        <v>2350</v>
      </c>
      <c r="AL247" s="192"/>
      <c r="AM247" s="192"/>
      <c r="AN247" s="192"/>
      <c r="AO247" s="192"/>
      <c r="AP247" s="140"/>
      <c r="AQ247" s="194"/>
      <c r="AR247" s="207"/>
      <c r="AS247" s="208"/>
    </row>
    <row r="248" spans="1:45">
      <c r="A248" s="312" t="s">
        <v>626</v>
      </c>
      <c r="B248" s="313">
        <v>455</v>
      </c>
      <c r="C248" s="314">
        <v>0.27684271665646898</v>
      </c>
      <c r="D248" s="315">
        <v>4071</v>
      </c>
      <c r="E248" s="316">
        <v>0.96313744482932395</v>
      </c>
      <c r="F248" s="317">
        <v>2.0546910817558798E-3</v>
      </c>
      <c r="G248" s="318">
        <v>4114.05</v>
      </c>
      <c r="H248" s="319">
        <v>4150.4759851468798</v>
      </c>
      <c r="I248" s="320">
        <v>8264.5289383036998</v>
      </c>
      <c r="J248" s="222" t="s">
        <v>3995</v>
      </c>
      <c r="K248" s="220">
        <v>51</v>
      </c>
      <c r="L248" s="234">
        <v>34956125</v>
      </c>
      <c r="M248" s="321" t="s">
        <v>1092</v>
      </c>
      <c r="N248" s="220" t="s">
        <v>4739</v>
      </c>
      <c r="O248" s="220" t="s">
        <v>4740</v>
      </c>
      <c r="P248" s="321" t="s">
        <v>3104</v>
      </c>
      <c r="Q248" s="322" t="s">
        <v>3105</v>
      </c>
      <c r="R248" s="323" t="s">
        <v>58</v>
      </c>
      <c r="S248" s="324" t="s">
        <v>143</v>
      </c>
      <c r="T248" s="325">
        <v>10</v>
      </c>
      <c r="U248" s="326" t="s">
        <v>2351</v>
      </c>
      <c r="V248" s="326" t="s">
        <v>2349</v>
      </c>
      <c r="W248" s="327">
        <v>51</v>
      </c>
      <c r="X248" s="333" t="s">
        <v>747</v>
      </c>
      <c r="Y248" s="329">
        <v>14327328000121</v>
      </c>
      <c r="Z248" s="330">
        <v>92900000</v>
      </c>
      <c r="AA248" s="331"/>
      <c r="AB248" s="218" t="s">
        <v>5491</v>
      </c>
      <c r="AC248" s="332" t="s">
        <v>6441</v>
      </c>
      <c r="AD248" s="332">
        <v>370</v>
      </c>
      <c r="AE248" s="332" t="s">
        <v>6442</v>
      </c>
      <c r="AF248" s="332" t="s">
        <v>6443</v>
      </c>
      <c r="AG248"/>
      <c r="AH248"/>
      <c r="AI248"/>
      <c r="AJ248"/>
      <c r="AK248" s="193" t="s">
        <v>2350</v>
      </c>
      <c r="AL248" s="192"/>
      <c r="AM248" s="192"/>
      <c r="AN248" s="192"/>
      <c r="AO248" s="192"/>
      <c r="AP248" s="140"/>
      <c r="AQ248" s="194"/>
      <c r="AR248" s="207"/>
      <c r="AS248" s="208"/>
    </row>
    <row r="249" spans="1:45">
      <c r="A249" s="312" t="s">
        <v>627</v>
      </c>
      <c r="B249" s="313">
        <v>20</v>
      </c>
      <c r="C249" s="314">
        <v>0.13847589609238001</v>
      </c>
      <c r="D249" s="315">
        <v>2081</v>
      </c>
      <c r="E249" s="316">
        <v>0.43562720753164103</v>
      </c>
      <c r="F249" s="317">
        <v>9.2933707757992601E-4</v>
      </c>
      <c r="G249" s="318">
        <v>4114.05</v>
      </c>
      <c r="H249" s="319">
        <v>1877.26089671145</v>
      </c>
      <c r="I249" s="320">
        <v>5991.3138498682702</v>
      </c>
      <c r="J249" s="222" t="s">
        <v>3996</v>
      </c>
      <c r="K249" s="220">
        <v>54</v>
      </c>
      <c r="L249" s="234">
        <v>35241220</v>
      </c>
      <c r="M249" s="321" t="s">
        <v>3106</v>
      </c>
      <c r="N249" s="220" t="s">
        <v>4741</v>
      </c>
      <c r="O249" s="220" t="s">
        <v>4742</v>
      </c>
      <c r="P249" s="321" t="s">
        <v>3107</v>
      </c>
      <c r="Q249" s="322" t="s">
        <v>3108</v>
      </c>
      <c r="R249" s="323" t="s">
        <v>58</v>
      </c>
      <c r="S249" s="324" t="s">
        <v>144</v>
      </c>
      <c r="T249" s="325">
        <v>201</v>
      </c>
      <c r="U249" s="326"/>
      <c r="V249" s="326" t="s">
        <v>2349</v>
      </c>
      <c r="W249" s="327">
        <v>54</v>
      </c>
      <c r="X249" s="333" t="s">
        <v>748</v>
      </c>
      <c r="Y249" s="329">
        <v>14503055000129</v>
      </c>
      <c r="Z249" s="330">
        <v>99790000</v>
      </c>
      <c r="AA249" s="331"/>
      <c r="AB249" s="218" t="s">
        <v>5492</v>
      </c>
      <c r="AC249" s="332" t="s">
        <v>6444</v>
      </c>
      <c r="AD249" s="332">
        <v>0</v>
      </c>
      <c r="AE249" s="332" t="s">
        <v>6445</v>
      </c>
      <c r="AF249" s="332" t="s">
        <v>6446</v>
      </c>
      <c r="AG249"/>
      <c r="AH249"/>
      <c r="AI249"/>
      <c r="AJ249"/>
      <c r="AK249" s="193" t="s">
        <v>2350</v>
      </c>
      <c r="AL249" s="192"/>
      <c r="AM249" s="192"/>
      <c r="AN249" s="192"/>
      <c r="AO249" s="192"/>
      <c r="AP249" s="140"/>
      <c r="AQ249" s="194"/>
      <c r="AR249" s="207"/>
      <c r="AS249" s="208"/>
    </row>
    <row r="250" spans="1:45">
      <c r="A250" s="312" t="s">
        <v>628</v>
      </c>
      <c r="B250" s="313">
        <v>19</v>
      </c>
      <c r="C250" s="314">
        <v>0.16102194108194401</v>
      </c>
      <c r="D250" s="315">
        <v>4169</v>
      </c>
      <c r="E250" s="316">
        <v>0.56219870633484603</v>
      </c>
      <c r="F250" s="317">
        <v>1.1993559946011699E-3</v>
      </c>
      <c r="G250" s="318">
        <v>4114.05</v>
      </c>
      <c r="H250" s="319">
        <v>2422.6991090943602</v>
      </c>
      <c r="I250" s="320">
        <v>6536.7520622511802</v>
      </c>
      <c r="J250" s="222" t="s">
        <v>3997</v>
      </c>
      <c r="K250" s="220">
        <v>51</v>
      </c>
      <c r="L250" s="234">
        <v>37051122</v>
      </c>
      <c r="M250" s="321" t="s">
        <v>3109</v>
      </c>
      <c r="N250" s="220" t="s">
        <v>4743</v>
      </c>
      <c r="O250" s="220" t="s">
        <v>4744</v>
      </c>
      <c r="P250" s="321" t="s">
        <v>3110</v>
      </c>
      <c r="Q250" s="322" t="s">
        <v>3111</v>
      </c>
      <c r="R250" s="323" t="s">
        <v>58</v>
      </c>
      <c r="S250" s="324" t="s">
        <v>145</v>
      </c>
      <c r="T250" s="325">
        <v>776</v>
      </c>
      <c r="U250" s="326" t="s">
        <v>2351</v>
      </c>
      <c r="V250" s="326" t="s">
        <v>2349</v>
      </c>
      <c r="W250" s="327">
        <v>51</v>
      </c>
      <c r="X250" s="333" t="s">
        <v>749</v>
      </c>
      <c r="Y250" s="329">
        <v>14365673000150</v>
      </c>
      <c r="Z250" s="330">
        <v>95923000</v>
      </c>
      <c r="AA250" s="331"/>
      <c r="AB250" s="218" t="s">
        <v>5493</v>
      </c>
      <c r="AC250" s="332" t="s">
        <v>6447</v>
      </c>
      <c r="AD250" s="332">
        <v>591</v>
      </c>
      <c r="AE250" s="332" t="s">
        <v>6448</v>
      </c>
      <c r="AF250" s="332" t="s">
        <v>6449</v>
      </c>
      <c r="AG250"/>
      <c r="AH250"/>
      <c r="AI250"/>
      <c r="AJ250"/>
      <c r="AK250" s="193" t="s">
        <v>2350</v>
      </c>
      <c r="AL250" s="192"/>
      <c r="AM250" s="192"/>
      <c r="AN250" s="192"/>
      <c r="AO250" s="192"/>
      <c r="AP250" s="140"/>
      <c r="AQ250" s="194"/>
      <c r="AR250" s="207"/>
      <c r="AS250" s="208"/>
    </row>
    <row r="251" spans="1:45">
      <c r="A251" s="312" t="s">
        <v>629</v>
      </c>
      <c r="B251" s="313">
        <v>120</v>
      </c>
      <c r="C251" s="314">
        <v>0.263546932291091</v>
      </c>
      <c r="D251" s="315">
        <v>4851</v>
      </c>
      <c r="E251" s="316">
        <v>0.94130996556455404</v>
      </c>
      <c r="F251" s="317">
        <v>2.0081258410175901E-3</v>
      </c>
      <c r="G251" s="318">
        <v>4114.05</v>
      </c>
      <c r="H251" s="319">
        <v>4056.4141988555398</v>
      </c>
      <c r="I251" s="320">
        <v>8170.4671520123602</v>
      </c>
      <c r="J251" s="219" t="s">
        <v>3998</v>
      </c>
      <c r="K251" s="220">
        <v>55</v>
      </c>
      <c r="L251" s="234">
        <v>32591122</v>
      </c>
      <c r="M251" s="321" t="s">
        <v>3112</v>
      </c>
      <c r="N251" s="220" t="s">
        <v>4745</v>
      </c>
      <c r="O251" s="220" t="s">
        <v>4746</v>
      </c>
      <c r="P251" s="321" t="s">
        <v>3113</v>
      </c>
      <c r="Q251" s="322" t="s">
        <v>3114</v>
      </c>
      <c r="R251" s="323" t="s">
        <v>58</v>
      </c>
      <c r="S251" s="324" t="s">
        <v>146</v>
      </c>
      <c r="T251" s="325">
        <v>429</v>
      </c>
      <c r="U251" s="326" t="s">
        <v>2372</v>
      </c>
      <c r="V251" s="326" t="s">
        <v>2349</v>
      </c>
      <c r="W251" s="327">
        <v>55</v>
      </c>
      <c r="X251" s="333" t="s">
        <v>750</v>
      </c>
      <c r="Y251" s="329">
        <v>14303166000191</v>
      </c>
      <c r="Z251" s="330">
        <v>97410000</v>
      </c>
      <c r="AA251" s="331"/>
      <c r="AB251" s="218" t="s">
        <v>5494</v>
      </c>
      <c r="AC251" s="332" t="s">
        <v>6450</v>
      </c>
      <c r="AD251" s="332">
        <v>434</v>
      </c>
      <c r="AE251" s="332" t="s">
        <v>6451</v>
      </c>
      <c r="AF251" s="332" t="s">
        <v>6452</v>
      </c>
      <c r="AG251"/>
      <c r="AH251"/>
      <c r="AI251"/>
      <c r="AJ251"/>
      <c r="AK251" s="193" t="s">
        <v>2350</v>
      </c>
      <c r="AL251" s="192"/>
      <c r="AM251" s="192"/>
      <c r="AN251" s="192"/>
      <c r="AO251" s="192"/>
      <c r="AP251" s="140"/>
      <c r="AQ251" s="194"/>
      <c r="AR251" s="207"/>
      <c r="AS251" s="208"/>
    </row>
    <row r="252" spans="1:45">
      <c r="A252" s="312" t="s">
        <v>630</v>
      </c>
      <c r="B252" s="313">
        <v>220</v>
      </c>
      <c r="C252" s="314">
        <v>0.19851948570384501</v>
      </c>
      <c r="D252" s="315">
        <v>2591</v>
      </c>
      <c r="E252" s="316">
        <v>0.64539151790607696</v>
      </c>
      <c r="F252" s="317">
        <v>1.3768338083018901E-3</v>
      </c>
      <c r="G252" s="318">
        <v>4114.05</v>
      </c>
      <c r="H252" s="319">
        <v>2781.2042927698099</v>
      </c>
      <c r="I252" s="320">
        <v>6895.2572459266403</v>
      </c>
      <c r="J252" s="222" t="s">
        <v>3999</v>
      </c>
      <c r="K252" s="220">
        <v>54</v>
      </c>
      <c r="L252" s="234">
        <v>33133822</v>
      </c>
      <c r="M252" s="321" t="s">
        <v>3115</v>
      </c>
      <c r="N252" s="220" t="s">
        <v>4747</v>
      </c>
      <c r="O252" s="220" t="s">
        <v>4748</v>
      </c>
      <c r="P252" s="321" t="s">
        <v>3116</v>
      </c>
      <c r="Q252" s="322" t="s">
        <v>3117</v>
      </c>
      <c r="R252" s="323" t="s">
        <v>58</v>
      </c>
      <c r="S252" s="324" t="s">
        <v>147</v>
      </c>
      <c r="T252" s="325">
        <v>1</v>
      </c>
      <c r="U252" s="326" t="s">
        <v>3118</v>
      </c>
      <c r="V252" s="326" t="s">
        <v>2349</v>
      </c>
      <c r="W252" s="327">
        <v>54</v>
      </c>
      <c r="X252" s="333" t="s">
        <v>751</v>
      </c>
      <c r="Y252" s="329">
        <v>13925389000128</v>
      </c>
      <c r="Z252" s="330">
        <v>99180000</v>
      </c>
      <c r="AA252" s="331"/>
      <c r="AB252" s="218" t="s">
        <v>5495</v>
      </c>
      <c r="AC252" s="332" t="s">
        <v>6453</v>
      </c>
      <c r="AD252" s="332">
        <v>0</v>
      </c>
      <c r="AE252" s="332" t="s">
        <v>6454</v>
      </c>
      <c r="AF252" s="332" t="s">
        <v>6455</v>
      </c>
      <c r="AG252"/>
      <c r="AH252"/>
      <c r="AI252"/>
      <c r="AJ252"/>
      <c r="AK252" s="193" t="s">
        <v>2350</v>
      </c>
      <c r="AL252" s="192"/>
      <c r="AM252" s="192"/>
      <c r="AN252" s="192"/>
      <c r="AO252" s="192"/>
      <c r="AP252" s="140"/>
      <c r="AQ252" s="194"/>
      <c r="AR252" s="207"/>
      <c r="AS252" s="208"/>
    </row>
    <row r="253" spans="1:45">
      <c r="A253" s="312" t="s">
        <v>631</v>
      </c>
      <c r="B253" s="313">
        <v>323</v>
      </c>
      <c r="C253" s="314">
        <v>0.20908905174121101</v>
      </c>
      <c r="D253" s="315">
        <v>4704</v>
      </c>
      <c r="E253" s="316">
        <v>0.74336376881303201</v>
      </c>
      <c r="F253" s="317">
        <v>1.58584105984088E-3</v>
      </c>
      <c r="G253" s="318">
        <v>4114.05</v>
      </c>
      <c r="H253" s="319">
        <v>3203.3989408785901</v>
      </c>
      <c r="I253" s="320">
        <v>7317.4518940354101</v>
      </c>
      <c r="J253" s="222" t="s">
        <v>4000</v>
      </c>
      <c r="K253" s="220">
        <v>51</v>
      </c>
      <c r="L253" s="234">
        <v>37841085</v>
      </c>
      <c r="M253" s="321" t="s">
        <v>3119</v>
      </c>
      <c r="N253" s="220" t="s">
        <v>4749</v>
      </c>
      <c r="O253" s="220" t="s">
        <v>4750</v>
      </c>
      <c r="P253" s="321" t="s">
        <v>3120</v>
      </c>
      <c r="Q253" s="322" t="s">
        <v>3121</v>
      </c>
      <c r="R253" s="323" t="s">
        <v>58</v>
      </c>
      <c r="S253" s="324" t="s">
        <v>148</v>
      </c>
      <c r="T253" s="325">
        <v>1183</v>
      </c>
      <c r="U253" s="326" t="s">
        <v>2351</v>
      </c>
      <c r="V253" s="326" t="s">
        <v>2349</v>
      </c>
      <c r="W253" s="327">
        <v>51</v>
      </c>
      <c r="X253" s="333" t="s">
        <v>752</v>
      </c>
      <c r="Y253" s="329">
        <v>13550852000102</v>
      </c>
      <c r="Z253" s="330">
        <v>95835000</v>
      </c>
      <c r="AA253" s="331"/>
      <c r="AB253" s="218" t="s">
        <v>5496</v>
      </c>
      <c r="AC253" s="332" t="s">
        <v>6456</v>
      </c>
      <c r="AD253" s="332">
        <v>595</v>
      </c>
      <c r="AE253" s="332" t="s">
        <v>6457</v>
      </c>
      <c r="AF253" s="332" t="s">
        <v>6458</v>
      </c>
      <c r="AG253"/>
      <c r="AH253"/>
      <c r="AI253"/>
      <c r="AJ253"/>
      <c r="AK253" s="193" t="s">
        <v>2350</v>
      </c>
      <c r="AL253" s="192"/>
      <c r="AM253" s="192"/>
      <c r="AN253" s="192"/>
      <c r="AO253" s="192"/>
      <c r="AP253" s="140"/>
      <c r="AQ253" s="194"/>
      <c r="AR253" s="207"/>
      <c r="AS253" s="208"/>
    </row>
    <row r="254" spans="1:45">
      <c r="A254" s="312" t="s">
        <v>632</v>
      </c>
      <c r="B254" s="313">
        <v>18</v>
      </c>
      <c r="C254" s="314">
        <v>0.18810310763537899</v>
      </c>
      <c r="D254" s="315">
        <v>1872</v>
      </c>
      <c r="E254" s="316">
        <v>0.58242746606741402</v>
      </c>
      <c r="F254" s="317">
        <v>1.2425106372127999E-3</v>
      </c>
      <c r="G254" s="318">
        <v>4114.05</v>
      </c>
      <c r="H254" s="319">
        <v>2509.8714871698598</v>
      </c>
      <c r="I254" s="320">
        <v>6623.9244403266803</v>
      </c>
      <c r="J254" s="219" t="s">
        <v>4001</v>
      </c>
      <c r="K254" s="220">
        <v>55</v>
      </c>
      <c r="L254" s="234">
        <v>36138186</v>
      </c>
      <c r="M254" s="321" t="s">
        <v>3122</v>
      </c>
      <c r="N254" s="220" t="s">
        <v>4751</v>
      </c>
      <c r="O254" s="220" t="s">
        <v>4752</v>
      </c>
      <c r="P254" s="321" t="s">
        <v>3123</v>
      </c>
      <c r="Q254" s="322" t="s">
        <v>6462</v>
      </c>
      <c r="R254" s="323" t="s">
        <v>58</v>
      </c>
      <c r="S254" s="324"/>
      <c r="T254" s="325"/>
      <c r="U254" s="326"/>
      <c r="V254" s="326"/>
      <c r="W254" s="327"/>
      <c r="X254" s="333" t="s">
        <v>2479</v>
      </c>
      <c r="Y254" s="329" t="s">
        <v>7229</v>
      </c>
      <c r="Z254" s="330" t="s">
        <v>3123</v>
      </c>
      <c r="AA254" s="331"/>
      <c r="AB254" s="218" t="s">
        <v>5497</v>
      </c>
      <c r="AC254" s="332" t="s">
        <v>3659</v>
      </c>
      <c r="AD254" s="332">
        <v>1150</v>
      </c>
      <c r="AE254" s="332" t="s">
        <v>7169</v>
      </c>
      <c r="AF254" s="332" t="s">
        <v>7170</v>
      </c>
      <c r="AG254"/>
      <c r="AH254"/>
      <c r="AI254"/>
      <c r="AJ254" s="192"/>
      <c r="AK254" s="193" t="s">
        <v>2350</v>
      </c>
      <c r="AL254" s="192"/>
      <c r="AM254" s="192"/>
      <c r="AN254" s="192"/>
      <c r="AO254" s="192"/>
      <c r="AP254" s="140"/>
      <c r="AQ254" s="194"/>
      <c r="AR254" s="207"/>
      <c r="AS254" s="208"/>
    </row>
    <row r="255" spans="1:45">
      <c r="A255" s="312" t="s">
        <v>633</v>
      </c>
      <c r="B255" s="313">
        <v>119</v>
      </c>
      <c r="C255" s="314">
        <v>0.204640503881696</v>
      </c>
      <c r="D255" s="315">
        <v>4702</v>
      </c>
      <c r="E255" s="316">
        <v>0.72750166265248395</v>
      </c>
      <c r="F255" s="317">
        <v>1.55200193517502E-3</v>
      </c>
      <c r="G255" s="318">
        <v>4114.05</v>
      </c>
      <c r="H255" s="319">
        <v>3135.0439090535401</v>
      </c>
      <c r="I255" s="320">
        <v>7249.0968622103601</v>
      </c>
      <c r="J255" s="219" t="s">
        <v>4002</v>
      </c>
      <c r="K255" s="220">
        <v>54</v>
      </c>
      <c r="L255" s="234">
        <v>33971313</v>
      </c>
      <c r="M255" s="321" t="s">
        <v>3124</v>
      </c>
      <c r="N255" s="220" t="s">
        <v>4753</v>
      </c>
      <c r="O255" s="220" t="s">
        <v>4754</v>
      </c>
      <c r="P255" s="321" t="s">
        <v>3125</v>
      </c>
      <c r="Q255" s="322" t="s">
        <v>3126</v>
      </c>
      <c r="R255" s="323" t="s">
        <v>58</v>
      </c>
      <c r="S255" s="324" t="s">
        <v>149</v>
      </c>
      <c r="T255" s="325">
        <v>279</v>
      </c>
      <c r="U255" s="326" t="s">
        <v>974</v>
      </c>
      <c r="V255" s="326" t="s">
        <v>2349</v>
      </c>
      <c r="W255" s="327">
        <v>54</v>
      </c>
      <c r="X255" s="333" t="s">
        <v>753</v>
      </c>
      <c r="Y255" s="329">
        <v>14323727000114</v>
      </c>
      <c r="Z255" s="330">
        <v>99890000</v>
      </c>
      <c r="AA255" s="331"/>
      <c r="AB255" s="218" t="s">
        <v>5498</v>
      </c>
      <c r="AC255" s="332" t="s">
        <v>6464</v>
      </c>
      <c r="AD255" s="332">
        <v>195</v>
      </c>
      <c r="AE255" s="332" t="s">
        <v>6465</v>
      </c>
      <c r="AF255" s="332" t="s">
        <v>6466</v>
      </c>
      <c r="AG255"/>
      <c r="AH255"/>
      <c r="AI255"/>
      <c r="AJ255"/>
      <c r="AK255" s="193" t="s">
        <v>2350</v>
      </c>
      <c r="AL255" s="192"/>
      <c r="AM255" s="192"/>
      <c r="AN255" s="192"/>
      <c r="AO255" s="192"/>
      <c r="AP255" s="140"/>
      <c r="AQ255" s="194"/>
      <c r="AR255" s="207"/>
      <c r="AS255" s="208"/>
    </row>
    <row r="256" spans="1:45">
      <c r="A256" s="312" t="s">
        <v>634</v>
      </c>
      <c r="B256" s="313">
        <v>0</v>
      </c>
      <c r="C256" s="314">
        <v>0.30011807776225602</v>
      </c>
      <c r="D256" s="315">
        <v>7998</v>
      </c>
      <c r="E256" s="316">
        <v>1.15541863077148</v>
      </c>
      <c r="F256" s="317">
        <v>2.4648905190904099E-3</v>
      </c>
      <c r="G256" s="318">
        <v>4114.05</v>
      </c>
      <c r="H256" s="319">
        <v>4979.0788485626199</v>
      </c>
      <c r="I256" s="320">
        <v>9093.1318017194408</v>
      </c>
      <c r="J256" s="214" t="s">
        <v>4003</v>
      </c>
      <c r="K256" s="220">
        <v>51</v>
      </c>
      <c r="L256" s="234">
        <v>36941333</v>
      </c>
      <c r="M256" s="321" t="s">
        <v>3127</v>
      </c>
      <c r="N256" s="220" t="s">
        <v>4755</v>
      </c>
      <c r="O256" s="220" t="s">
        <v>4756</v>
      </c>
      <c r="P256" s="321" t="s">
        <v>3128</v>
      </c>
      <c r="Q256" s="322" t="s">
        <v>3129</v>
      </c>
      <c r="R256" s="323" t="s">
        <v>58</v>
      </c>
      <c r="S256" s="324" t="s">
        <v>150</v>
      </c>
      <c r="T256" s="325">
        <v>1478</v>
      </c>
      <c r="U256" s="326" t="s">
        <v>2351</v>
      </c>
      <c r="V256" s="326" t="s">
        <v>2349</v>
      </c>
      <c r="W256" s="327">
        <v>51</v>
      </c>
      <c r="X256" s="333" t="s">
        <v>754</v>
      </c>
      <c r="Y256" s="329">
        <v>14106995000184</v>
      </c>
      <c r="Z256" s="330">
        <v>96755000</v>
      </c>
      <c r="AA256" s="331"/>
      <c r="AB256" s="218" t="s">
        <v>5499</v>
      </c>
      <c r="AC256" s="332" t="s">
        <v>6259</v>
      </c>
      <c r="AD256" s="332">
        <v>2085</v>
      </c>
      <c r="AE256" s="332" t="s">
        <v>6467</v>
      </c>
      <c r="AF256" s="332" t="s">
        <v>6468</v>
      </c>
      <c r="AG256"/>
      <c r="AH256"/>
      <c r="AI256"/>
      <c r="AJ256"/>
      <c r="AK256" s="193" t="s">
        <v>2350</v>
      </c>
      <c r="AL256" s="192"/>
      <c r="AM256" s="192"/>
      <c r="AN256" s="192"/>
      <c r="AO256" s="192"/>
      <c r="AP256" s="140"/>
      <c r="AQ256" s="194"/>
      <c r="AR256" s="207"/>
      <c r="AS256" s="208"/>
    </row>
    <row r="257" spans="1:45">
      <c r="A257" s="312" t="s">
        <v>635</v>
      </c>
      <c r="B257" s="313">
        <v>287</v>
      </c>
      <c r="C257" s="314">
        <v>0.25197750036101602</v>
      </c>
      <c r="D257" s="315">
        <v>5330</v>
      </c>
      <c r="E257" s="316">
        <v>0.91278993942009601</v>
      </c>
      <c r="F257" s="317">
        <v>1.9472831817636501E-3</v>
      </c>
      <c r="G257" s="318">
        <v>4114.05</v>
      </c>
      <c r="H257" s="319">
        <v>3933.5120271625801</v>
      </c>
      <c r="I257" s="320">
        <v>8047.5649803194001</v>
      </c>
      <c r="J257" s="219" t="s">
        <v>4004</v>
      </c>
      <c r="K257" s="220">
        <v>55</v>
      </c>
      <c r="L257" s="234">
        <v>35542300</v>
      </c>
      <c r="M257" s="321" t="s">
        <v>3130</v>
      </c>
      <c r="N257" s="231" t="s">
        <v>4757</v>
      </c>
      <c r="O257" s="220" t="s">
        <v>4758</v>
      </c>
      <c r="P257" s="321" t="s">
        <v>3131</v>
      </c>
      <c r="Q257" s="322" t="s">
        <v>3132</v>
      </c>
      <c r="R257" s="323" t="s">
        <v>58</v>
      </c>
      <c r="S257" s="324" t="s">
        <v>151</v>
      </c>
      <c r="T257" s="325">
        <v>1583</v>
      </c>
      <c r="U257" s="326" t="s">
        <v>2145</v>
      </c>
      <c r="V257" s="326" t="s">
        <v>3133</v>
      </c>
      <c r="W257" s="327">
        <v>55</v>
      </c>
      <c r="X257" s="333" t="s">
        <v>755</v>
      </c>
      <c r="Y257" s="329">
        <v>14778079000190</v>
      </c>
      <c r="Z257" s="330">
        <v>98540000</v>
      </c>
      <c r="AA257" s="331"/>
      <c r="AB257" s="218" t="s">
        <v>5500</v>
      </c>
      <c r="AC257" s="332" t="s">
        <v>5886</v>
      </c>
      <c r="AD257" s="332">
        <v>244</v>
      </c>
      <c r="AE257" s="332"/>
      <c r="AF257" s="332"/>
      <c r="AG257"/>
      <c r="AH257"/>
      <c r="AI257"/>
      <c r="AJ257"/>
      <c r="AK257" s="193" t="s">
        <v>2350</v>
      </c>
      <c r="AL257" s="192"/>
      <c r="AM257" s="192"/>
      <c r="AN257" s="192"/>
      <c r="AO257" s="192"/>
      <c r="AP257" s="140"/>
      <c r="AQ257" s="194"/>
      <c r="AR257" s="207"/>
      <c r="AS257" s="208"/>
    </row>
    <row r="258" spans="1:45">
      <c r="A258" s="312" t="s">
        <v>636</v>
      </c>
      <c r="B258" s="313">
        <v>0</v>
      </c>
      <c r="C258" s="314">
        <v>0.13597904998754501</v>
      </c>
      <c r="D258" s="315">
        <v>1627</v>
      </c>
      <c r="E258" s="316">
        <v>0.41226848335614302</v>
      </c>
      <c r="F258" s="317">
        <v>8.7950518442463804E-4</v>
      </c>
      <c r="G258" s="318">
        <v>4114.05</v>
      </c>
      <c r="H258" s="319">
        <v>1776.60047253777</v>
      </c>
      <c r="I258" s="320">
        <v>5890.6534256945897</v>
      </c>
      <c r="J258" s="222" t="s">
        <v>4005</v>
      </c>
      <c r="K258" s="220">
        <v>54</v>
      </c>
      <c r="L258" s="234">
        <v>33191120</v>
      </c>
      <c r="M258" s="321" t="s">
        <v>3134</v>
      </c>
      <c r="N258" s="232" t="s">
        <v>4759</v>
      </c>
      <c r="O258" s="220" t="s">
        <v>4760</v>
      </c>
      <c r="P258" s="321" t="s">
        <v>3135</v>
      </c>
      <c r="Q258" s="322" t="s">
        <v>3136</v>
      </c>
      <c r="R258" s="323" t="s">
        <v>58</v>
      </c>
      <c r="S258" s="324" t="s">
        <v>152</v>
      </c>
      <c r="T258" s="325">
        <v>350</v>
      </c>
      <c r="U258" s="326" t="s">
        <v>2351</v>
      </c>
      <c r="V258" s="326" t="s">
        <v>2349</v>
      </c>
      <c r="W258" s="327">
        <v>54</v>
      </c>
      <c r="X258" s="333" t="s">
        <v>756</v>
      </c>
      <c r="Y258" s="329">
        <v>14512112000136</v>
      </c>
      <c r="Z258" s="330">
        <v>99255000</v>
      </c>
      <c r="AA258" s="331"/>
      <c r="AB258" s="218" t="s">
        <v>5501</v>
      </c>
      <c r="AC258" s="332" t="s">
        <v>6469</v>
      </c>
      <c r="AD258" s="332">
        <v>350</v>
      </c>
      <c r="AE258" s="332" t="s">
        <v>6470</v>
      </c>
      <c r="AF258" s="332" t="s">
        <v>6471</v>
      </c>
      <c r="AG258"/>
      <c r="AH258"/>
      <c r="AI258"/>
      <c r="AJ258"/>
      <c r="AK258" s="193" t="s">
        <v>2350</v>
      </c>
      <c r="AL258" s="192"/>
      <c r="AM258" s="192"/>
      <c r="AN258" s="192"/>
      <c r="AO258" s="192"/>
      <c r="AP258" s="140"/>
      <c r="AQ258" s="194"/>
      <c r="AR258" s="207"/>
      <c r="AS258" s="208"/>
    </row>
    <row r="259" spans="1:45">
      <c r="A259" s="312" t="s">
        <v>637</v>
      </c>
      <c r="B259" s="313">
        <v>418</v>
      </c>
      <c r="C259" s="314">
        <v>0.30430196839899398</v>
      </c>
      <c r="D259" s="315">
        <v>3215</v>
      </c>
      <c r="E259" s="316">
        <v>1.0218376684309201</v>
      </c>
      <c r="F259" s="317">
        <v>2.1799180953859499E-3</v>
      </c>
      <c r="G259" s="318">
        <v>4114.05</v>
      </c>
      <c r="H259" s="319">
        <v>4403.4345526796296</v>
      </c>
      <c r="I259" s="320">
        <v>8517.4875058364505</v>
      </c>
      <c r="J259" s="219" t="s">
        <v>4006</v>
      </c>
      <c r="K259" s="220">
        <v>54</v>
      </c>
      <c r="L259" s="234">
        <v>39083700</v>
      </c>
      <c r="M259" s="321" t="s">
        <v>3137</v>
      </c>
      <c r="N259" s="220" t="s">
        <v>4761</v>
      </c>
      <c r="O259" s="220" t="s">
        <v>4762</v>
      </c>
      <c r="P259" s="321" t="s">
        <v>3138</v>
      </c>
      <c r="Q259" s="322" t="s">
        <v>3139</v>
      </c>
      <c r="R259" s="323" t="s">
        <v>58</v>
      </c>
      <c r="S259" s="324" t="s">
        <v>153</v>
      </c>
      <c r="T259" s="325">
        <v>1000</v>
      </c>
      <c r="U259" s="326" t="s">
        <v>2225</v>
      </c>
      <c r="V259" s="326" t="s">
        <v>2349</v>
      </c>
      <c r="W259" s="327">
        <v>54</v>
      </c>
      <c r="X259" s="333" t="s">
        <v>757</v>
      </c>
      <c r="Y259" s="329">
        <v>13571711000168</v>
      </c>
      <c r="Z259" s="330">
        <v>95236000</v>
      </c>
      <c r="AA259" s="331"/>
      <c r="AB259" s="218" t="s">
        <v>5502</v>
      </c>
      <c r="AC259" s="332" t="s">
        <v>6472</v>
      </c>
      <c r="AD259" s="332">
        <v>1000</v>
      </c>
      <c r="AE259" s="332" t="s">
        <v>6473</v>
      </c>
      <c r="AF259" s="332" t="s">
        <v>6474</v>
      </c>
      <c r="AG259"/>
      <c r="AH259"/>
      <c r="AI259"/>
      <c r="AJ259"/>
      <c r="AK259" s="193" t="s">
        <v>2350</v>
      </c>
      <c r="AL259" s="192"/>
      <c r="AM259" s="192"/>
      <c r="AN259" s="192"/>
      <c r="AO259" s="192"/>
      <c r="AP259" s="140"/>
      <c r="AQ259" s="194"/>
      <c r="AR259" s="207"/>
      <c r="AS259" s="208"/>
    </row>
    <row r="260" spans="1:45" s="198" customFormat="1">
      <c r="A260" s="212" t="s">
        <v>638</v>
      </c>
      <c r="B260" s="313">
        <v>0</v>
      </c>
      <c r="C260" s="314"/>
      <c r="D260" s="315"/>
      <c r="E260" s="316">
        <v>0</v>
      </c>
      <c r="F260" s="317">
        <v>0</v>
      </c>
      <c r="G260" s="318"/>
      <c r="H260" s="319">
        <v>0</v>
      </c>
      <c r="I260" s="320">
        <v>0</v>
      </c>
      <c r="J260" s="273" t="s">
        <v>4007</v>
      </c>
      <c r="K260" s="270">
        <v>54</v>
      </c>
      <c r="L260" s="271">
        <v>34572050</v>
      </c>
      <c r="M260" s="339" t="s">
        <v>3140</v>
      </c>
      <c r="N260" s="270" t="s">
        <v>4763</v>
      </c>
      <c r="O260" s="270" t="s">
        <v>4764</v>
      </c>
      <c r="P260" s="339" t="s">
        <v>3141</v>
      </c>
      <c r="Q260" s="340" t="s">
        <v>3142</v>
      </c>
      <c r="R260" s="341" t="s">
        <v>58</v>
      </c>
      <c r="S260" s="348" t="s">
        <v>154</v>
      </c>
      <c r="T260" s="343">
        <v>533</v>
      </c>
      <c r="U260" s="212" t="s">
        <v>2765</v>
      </c>
      <c r="V260" s="212" t="s">
        <v>2349</v>
      </c>
      <c r="W260" s="327">
        <v>54</v>
      </c>
      <c r="X260" s="333" t="s">
        <v>758</v>
      </c>
      <c r="Y260" s="329">
        <v>14730726000194</v>
      </c>
      <c r="Z260" s="330">
        <v>95718000</v>
      </c>
      <c r="AA260" s="344"/>
      <c r="AB260" s="270" t="s">
        <v>5503</v>
      </c>
      <c r="AC260" s="350"/>
      <c r="AD260" s="344"/>
      <c r="AE260" s="344"/>
      <c r="AF260" s="344"/>
      <c r="AG260" s="298"/>
      <c r="AH260" s="196"/>
      <c r="AI260" s="195"/>
      <c r="AJ260" s="195"/>
      <c r="AK260" s="196" t="s">
        <v>2350</v>
      </c>
      <c r="AL260" s="195"/>
      <c r="AM260" s="195"/>
      <c r="AN260" s="195"/>
      <c r="AO260" s="195"/>
      <c r="AP260" s="188"/>
      <c r="AQ260" s="197"/>
      <c r="AR260" s="211"/>
      <c r="AS260" s="212"/>
    </row>
    <row r="261" spans="1:45">
      <c r="A261" s="312" t="s">
        <v>639</v>
      </c>
      <c r="B261" s="313">
        <v>3583</v>
      </c>
      <c r="C261" s="314">
        <v>0.29963643871863599</v>
      </c>
      <c r="D261" s="315">
        <v>67093</v>
      </c>
      <c r="E261" s="316">
        <v>1.58707046059352</v>
      </c>
      <c r="F261" s="317">
        <v>3.3857467996974899E-3</v>
      </c>
      <c r="G261" s="318">
        <v>4114.05</v>
      </c>
      <c r="H261" s="319">
        <v>6839.2085353889297</v>
      </c>
      <c r="I261" s="320">
        <v>10953.261488545801</v>
      </c>
      <c r="J261" s="222" t="s">
        <v>4008</v>
      </c>
      <c r="K261" s="220">
        <v>51</v>
      </c>
      <c r="L261" s="234">
        <v>36498201</v>
      </c>
      <c r="M261" s="321" t="s">
        <v>3143</v>
      </c>
      <c r="N261" s="232" t="s">
        <v>4765</v>
      </c>
      <c r="O261" s="220" t="s">
        <v>4766</v>
      </c>
      <c r="P261" s="321" t="s">
        <v>3144</v>
      </c>
      <c r="Q261" s="322" t="s">
        <v>3145</v>
      </c>
      <c r="R261" s="323" t="s">
        <v>58</v>
      </c>
      <c r="S261" s="324" t="s">
        <v>155</v>
      </c>
      <c r="T261" s="325">
        <v>1299</v>
      </c>
      <c r="U261" s="326" t="s">
        <v>3146</v>
      </c>
      <c r="V261" s="326" t="s">
        <v>2349</v>
      </c>
      <c r="W261" s="327">
        <v>51</v>
      </c>
      <c r="X261" s="333" t="s">
        <v>759</v>
      </c>
      <c r="Y261" s="329">
        <v>14308673000118</v>
      </c>
      <c r="Z261" s="330">
        <v>95780000</v>
      </c>
      <c r="AA261" s="331"/>
      <c r="AB261" s="218" t="s">
        <v>5504</v>
      </c>
      <c r="AC261" s="332" t="s">
        <v>6475</v>
      </c>
      <c r="AD261" s="332">
        <v>2255</v>
      </c>
      <c r="AE261" s="332" t="s">
        <v>6476</v>
      </c>
      <c r="AF261" s="332" t="s">
        <v>6477</v>
      </c>
      <c r="AG261"/>
      <c r="AH261"/>
      <c r="AI261"/>
      <c r="AJ261"/>
      <c r="AK261" s="193" t="s">
        <v>2350</v>
      </c>
      <c r="AL261" s="192"/>
      <c r="AM261" s="192"/>
      <c r="AN261" s="192"/>
      <c r="AO261" s="192"/>
      <c r="AP261" s="140"/>
      <c r="AQ261" s="194"/>
      <c r="AR261" s="207"/>
      <c r="AS261" s="208"/>
    </row>
    <row r="262" spans="1:45">
      <c r="A262" s="312" t="s">
        <v>640</v>
      </c>
      <c r="B262" s="313">
        <v>104</v>
      </c>
      <c r="C262" s="314">
        <v>0.23415417711740999</v>
      </c>
      <c r="D262" s="315">
        <v>3001</v>
      </c>
      <c r="E262" s="316">
        <v>0.778201043745545</v>
      </c>
      <c r="F262" s="317">
        <v>1.6601605025131599E-3</v>
      </c>
      <c r="G262" s="318">
        <v>4114.05</v>
      </c>
      <c r="H262" s="319">
        <v>3353.5242150765798</v>
      </c>
      <c r="I262" s="320">
        <v>7467.5771682333998</v>
      </c>
      <c r="J262" s="222" t="s">
        <v>4009</v>
      </c>
      <c r="K262" s="220">
        <v>54</v>
      </c>
      <c r="L262" s="234">
        <v>33931110</v>
      </c>
      <c r="M262" s="321" t="s">
        <v>3147</v>
      </c>
      <c r="N262" s="220" t="s">
        <v>4767</v>
      </c>
      <c r="O262" s="220" t="s">
        <v>4768</v>
      </c>
      <c r="P262" s="321" t="s">
        <v>3148</v>
      </c>
      <c r="Q262" s="322" t="s">
        <v>3149</v>
      </c>
      <c r="R262" s="323" t="s">
        <v>58</v>
      </c>
      <c r="S262" s="324" t="s">
        <v>156</v>
      </c>
      <c r="T262" s="325">
        <v>864</v>
      </c>
      <c r="U262" s="326" t="s">
        <v>3150</v>
      </c>
      <c r="V262" s="326" t="s">
        <v>2349</v>
      </c>
      <c r="W262" s="327">
        <v>54</v>
      </c>
      <c r="X262" s="333" t="s">
        <v>760</v>
      </c>
      <c r="Y262" s="329">
        <v>14781101000151</v>
      </c>
      <c r="Z262" s="330">
        <v>99315000</v>
      </c>
      <c r="AA262" s="331"/>
      <c r="AB262" s="218" t="s">
        <v>5505</v>
      </c>
      <c r="AC262" s="332" t="s">
        <v>6478</v>
      </c>
      <c r="AD262" s="332">
        <v>864</v>
      </c>
      <c r="AE262" s="332" t="s">
        <v>6479</v>
      </c>
      <c r="AF262" s="332" t="s">
        <v>6480</v>
      </c>
      <c r="AG262"/>
      <c r="AH262"/>
      <c r="AI262"/>
      <c r="AJ262"/>
      <c r="AK262" s="193" t="s">
        <v>2350</v>
      </c>
      <c r="AL262" s="192"/>
      <c r="AM262" s="192"/>
      <c r="AN262" s="192"/>
      <c r="AO262" s="192"/>
      <c r="AP262" s="140"/>
      <c r="AQ262" s="194"/>
      <c r="AR262" s="207"/>
      <c r="AS262" s="208"/>
    </row>
    <row r="263" spans="1:45">
      <c r="A263" s="312" t="s">
        <v>641</v>
      </c>
      <c r="B263" s="313">
        <v>126</v>
      </c>
      <c r="C263" s="314">
        <v>0.202481386878028</v>
      </c>
      <c r="D263" s="315">
        <v>3427</v>
      </c>
      <c r="E263" s="316">
        <v>0.68647104317810104</v>
      </c>
      <c r="F263" s="317">
        <v>1.46447003786843E-3</v>
      </c>
      <c r="G263" s="318">
        <v>4114.05</v>
      </c>
      <c r="H263" s="319">
        <v>2958.2294764942199</v>
      </c>
      <c r="I263" s="320">
        <v>7072.2824296510498</v>
      </c>
      <c r="J263" s="222" t="s">
        <v>4010</v>
      </c>
      <c r="K263" s="220">
        <v>51</v>
      </c>
      <c r="L263" s="234">
        <v>36051055</v>
      </c>
      <c r="M263" s="321" t="s">
        <v>3151</v>
      </c>
      <c r="N263" s="220" t="s">
        <v>4769</v>
      </c>
      <c r="O263" s="220" t="s">
        <v>4770</v>
      </c>
      <c r="P263" s="321" t="s">
        <v>3152</v>
      </c>
      <c r="Q263" s="322" t="s">
        <v>3153</v>
      </c>
      <c r="R263" s="323" t="s">
        <v>58</v>
      </c>
      <c r="S263" s="324" t="s">
        <v>157</v>
      </c>
      <c r="T263" s="325">
        <v>1630</v>
      </c>
      <c r="U263" s="326" t="s">
        <v>2362</v>
      </c>
      <c r="V263" s="326" t="s">
        <v>2349</v>
      </c>
      <c r="W263" s="327">
        <v>51</v>
      </c>
      <c r="X263" s="333" t="s">
        <v>761</v>
      </c>
      <c r="Y263" s="329">
        <v>14346549000147</v>
      </c>
      <c r="Z263" s="330">
        <v>95577000</v>
      </c>
      <c r="AA263" s="331"/>
      <c r="AB263" s="218" t="s">
        <v>5506</v>
      </c>
      <c r="AC263" s="332" t="s">
        <v>6481</v>
      </c>
      <c r="AD263" s="332">
        <v>1644</v>
      </c>
      <c r="AE263" s="332" t="s">
        <v>6482</v>
      </c>
      <c r="AF263" s="332" t="s">
        <v>6483</v>
      </c>
      <c r="AG263"/>
      <c r="AH263"/>
      <c r="AI263"/>
      <c r="AJ263"/>
      <c r="AK263" s="193" t="s">
        <v>2350</v>
      </c>
      <c r="AL263" s="192"/>
      <c r="AM263" s="192"/>
      <c r="AN263" s="192"/>
      <c r="AO263" s="192"/>
      <c r="AP263" s="140"/>
      <c r="AQ263" s="194"/>
      <c r="AR263" s="207"/>
      <c r="AS263" s="209"/>
    </row>
    <row r="264" spans="1:45">
      <c r="A264" s="312" t="s">
        <v>642</v>
      </c>
      <c r="B264" s="313">
        <v>646</v>
      </c>
      <c r="C264" s="314">
        <v>0.28265923108476398</v>
      </c>
      <c r="D264" s="315">
        <v>6601</v>
      </c>
      <c r="E264" s="316">
        <v>1.0573155833085</v>
      </c>
      <c r="F264" s="317">
        <v>2.2556042351883402E-3</v>
      </c>
      <c r="G264" s="318">
        <v>4114.05</v>
      </c>
      <c r="H264" s="319">
        <v>4556.3205550804396</v>
      </c>
      <c r="I264" s="320">
        <v>8670.3735082372605</v>
      </c>
      <c r="J264" s="222" t="s">
        <v>4011</v>
      </c>
      <c r="K264" s="220">
        <v>53</v>
      </c>
      <c r="L264" s="234">
        <v>32240120</v>
      </c>
      <c r="M264" s="321" t="s">
        <v>3154</v>
      </c>
      <c r="N264" s="220" t="s">
        <v>4771</v>
      </c>
      <c r="O264" s="220" t="s">
        <v>4772</v>
      </c>
      <c r="P264" s="321" t="s">
        <v>3155</v>
      </c>
      <c r="Q264" s="322" t="s">
        <v>3156</v>
      </c>
      <c r="R264" s="323" t="s">
        <v>58</v>
      </c>
      <c r="S264" s="324" t="s">
        <v>158</v>
      </c>
      <c r="T264" s="325">
        <v>11</v>
      </c>
      <c r="U264" s="326" t="s">
        <v>2351</v>
      </c>
      <c r="V264" s="326" t="s">
        <v>2349</v>
      </c>
      <c r="W264" s="327">
        <v>53</v>
      </c>
      <c r="X264" s="333" t="s">
        <v>762</v>
      </c>
      <c r="Y264" s="329">
        <v>14798312000105</v>
      </c>
      <c r="Z264" s="330">
        <v>96150000</v>
      </c>
      <c r="AA264" s="331"/>
      <c r="AB264" s="218" t="s">
        <v>5507</v>
      </c>
      <c r="AC264" s="332" t="s">
        <v>6484</v>
      </c>
      <c r="AD264" s="332">
        <v>14</v>
      </c>
      <c r="AE264" s="332" t="s">
        <v>6485</v>
      </c>
      <c r="AF264" s="332" t="s">
        <v>6486</v>
      </c>
      <c r="AG264"/>
      <c r="AH264"/>
      <c r="AI264"/>
      <c r="AJ264"/>
      <c r="AK264" s="193" t="s">
        <v>2350</v>
      </c>
      <c r="AL264" s="192"/>
      <c r="AM264" s="192"/>
      <c r="AN264" s="192"/>
      <c r="AO264" s="192"/>
      <c r="AP264" s="140"/>
      <c r="AQ264" s="194"/>
      <c r="AR264" s="207"/>
      <c r="AS264" s="209"/>
    </row>
    <row r="265" spans="1:45">
      <c r="A265" s="312" t="s">
        <v>643</v>
      </c>
      <c r="B265" s="313">
        <v>6</v>
      </c>
      <c r="C265" s="314">
        <v>0.157090375161898</v>
      </c>
      <c r="D265" s="315">
        <v>6533</v>
      </c>
      <c r="E265" s="316">
        <v>0.58670052333692502</v>
      </c>
      <c r="F265" s="317">
        <v>1.25162648325391E-3</v>
      </c>
      <c r="G265" s="318">
        <v>4114.05</v>
      </c>
      <c r="H265" s="319">
        <v>2528.2854961729099</v>
      </c>
      <c r="I265" s="320">
        <v>6642.3384493297299</v>
      </c>
      <c r="J265" s="222" t="s">
        <v>4012</v>
      </c>
      <c r="K265" s="220">
        <v>51</v>
      </c>
      <c r="L265" s="234">
        <v>35691455</v>
      </c>
      <c r="M265" s="321" t="s">
        <v>3157</v>
      </c>
      <c r="N265" s="223" t="s">
        <v>4773</v>
      </c>
      <c r="O265" s="220" t="s">
        <v>4774</v>
      </c>
      <c r="P265" s="321" t="s">
        <v>3158</v>
      </c>
      <c r="Q265" s="322" t="s">
        <v>3159</v>
      </c>
      <c r="R265" s="323" t="s">
        <v>58</v>
      </c>
      <c r="S265" s="324" t="s">
        <v>159</v>
      </c>
      <c r="T265" s="325">
        <v>60</v>
      </c>
      <c r="U265" s="326" t="s">
        <v>2356</v>
      </c>
      <c r="V265" s="326" t="s">
        <v>2349</v>
      </c>
      <c r="W265" s="327">
        <v>51</v>
      </c>
      <c r="X265" s="333" t="s">
        <v>763</v>
      </c>
      <c r="Y265" s="329">
        <v>14810673000111</v>
      </c>
      <c r="Z265" s="330">
        <v>93990000</v>
      </c>
      <c r="AA265" s="331"/>
      <c r="AB265" s="218" t="s">
        <v>5508</v>
      </c>
      <c r="AC265" s="332" t="s">
        <v>6487</v>
      </c>
      <c r="AD265" s="332">
        <v>60</v>
      </c>
      <c r="AE265" s="332" t="s">
        <v>6488</v>
      </c>
      <c r="AF265" s="332" t="s">
        <v>6489</v>
      </c>
      <c r="AG265"/>
      <c r="AH265"/>
      <c r="AI265"/>
      <c r="AJ265"/>
      <c r="AK265" s="193" t="s">
        <v>2350</v>
      </c>
      <c r="AL265" s="192"/>
      <c r="AM265" s="192"/>
      <c r="AN265" s="192"/>
      <c r="AO265" s="192"/>
      <c r="AP265" s="140"/>
      <c r="AQ265" s="194"/>
      <c r="AR265" s="207"/>
      <c r="AS265" s="208"/>
    </row>
    <row r="266" spans="1:45">
      <c r="A266" s="312" t="s">
        <v>644</v>
      </c>
      <c r="B266" s="313">
        <v>1014</v>
      </c>
      <c r="C266" s="314">
        <v>0.30743163617397701</v>
      </c>
      <c r="D266" s="315">
        <v>12494</v>
      </c>
      <c r="E266" s="316">
        <v>1.2654756170452299</v>
      </c>
      <c r="F266" s="317">
        <v>2.6996785126375501E-3</v>
      </c>
      <c r="G266" s="318">
        <v>4114.05</v>
      </c>
      <c r="H266" s="319">
        <v>5453.3505955278597</v>
      </c>
      <c r="I266" s="320">
        <v>9567.4035486846806</v>
      </c>
      <c r="J266" s="222" t="s">
        <v>4013</v>
      </c>
      <c r="K266" s="220">
        <v>51</v>
      </c>
      <c r="L266" s="234">
        <v>36731166</v>
      </c>
      <c r="M266" s="321" t="s">
        <v>3160</v>
      </c>
      <c r="N266" s="220" t="s">
        <v>4775</v>
      </c>
      <c r="O266" s="220" t="s">
        <v>4776</v>
      </c>
      <c r="P266" s="321" t="s">
        <v>3161</v>
      </c>
      <c r="Q266" s="322" t="s">
        <v>3162</v>
      </c>
      <c r="R266" s="323" t="s">
        <v>58</v>
      </c>
      <c r="S266" s="324" t="s">
        <v>160</v>
      </c>
      <c r="T266" s="325">
        <v>406</v>
      </c>
      <c r="U266" s="326" t="s">
        <v>2371</v>
      </c>
      <c r="V266" s="326" t="s">
        <v>2349</v>
      </c>
      <c r="W266" s="327">
        <v>51</v>
      </c>
      <c r="X266" s="333" t="s">
        <v>764</v>
      </c>
      <c r="Y266" s="329">
        <v>14346195000130</v>
      </c>
      <c r="Z266" s="330">
        <v>96270000</v>
      </c>
      <c r="AA266" s="331"/>
      <c r="AB266" s="218" t="s">
        <v>5509</v>
      </c>
      <c r="AC266" s="332" t="s">
        <v>6490</v>
      </c>
      <c r="AD266" s="332">
        <v>406</v>
      </c>
      <c r="AE266" s="332" t="s">
        <v>6491</v>
      </c>
      <c r="AF266" s="332" t="s">
        <v>6492</v>
      </c>
      <c r="AG266"/>
      <c r="AH266"/>
      <c r="AI266"/>
      <c r="AJ266"/>
      <c r="AK266" s="193" t="s">
        <v>2350</v>
      </c>
      <c r="AL266" s="192"/>
      <c r="AM266" s="192"/>
      <c r="AN266" s="192"/>
      <c r="AO266" s="192"/>
      <c r="AP266" s="140"/>
      <c r="AQ266" s="194"/>
      <c r="AR266" s="207"/>
      <c r="AS266" s="208"/>
    </row>
    <row r="267" spans="1:45">
      <c r="A267" s="312" t="s">
        <v>645</v>
      </c>
      <c r="B267" s="313">
        <v>227</v>
      </c>
      <c r="C267" s="314">
        <v>0.19059089656147299</v>
      </c>
      <c r="D267" s="315">
        <v>5310</v>
      </c>
      <c r="E267" s="316">
        <v>0.69002739189913997</v>
      </c>
      <c r="F267" s="317">
        <v>1.4720569072607E-3</v>
      </c>
      <c r="G267" s="318">
        <v>4114.05</v>
      </c>
      <c r="H267" s="319">
        <v>2973.55495266662</v>
      </c>
      <c r="I267" s="320">
        <v>7087.60790582345</v>
      </c>
      <c r="J267" s="216" t="s">
        <v>4014</v>
      </c>
      <c r="K267" s="220">
        <v>51</v>
      </c>
      <c r="L267" s="234">
        <v>37551122</v>
      </c>
      <c r="M267" s="321" t="s">
        <v>3163</v>
      </c>
      <c r="N267" s="220" t="s">
        <v>4777</v>
      </c>
      <c r="O267" s="220" t="s">
        <v>4778</v>
      </c>
      <c r="P267" s="321" t="s">
        <v>3164</v>
      </c>
      <c r="Q267" s="322" t="s">
        <v>3165</v>
      </c>
      <c r="R267" s="323" t="s">
        <v>58</v>
      </c>
      <c r="S267" s="324" t="s">
        <v>161</v>
      </c>
      <c r="T267" s="325">
        <v>37</v>
      </c>
      <c r="U267" s="326" t="s">
        <v>2351</v>
      </c>
      <c r="V267" s="326" t="s">
        <v>2349</v>
      </c>
      <c r="W267" s="327">
        <v>51</v>
      </c>
      <c r="X267" s="333" t="s">
        <v>765</v>
      </c>
      <c r="Y267" s="329">
        <v>14271347000183</v>
      </c>
      <c r="Z267" s="330">
        <v>95970000</v>
      </c>
      <c r="AA267" s="331"/>
      <c r="AB267" s="218" t="s">
        <v>5510</v>
      </c>
      <c r="AC267" s="332" t="s">
        <v>6493</v>
      </c>
      <c r="AD267" s="332">
        <v>174</v>
      </c>
      <c r="AE267" s="332" t="s">
        <v>6494</v>
      </c>
      <c r="AF267" s="332" t="s">
        <v>6495</v>
      </c>
      <c r="AG267"/>
      <c r="AH267"/>
      <c r="AI267"/>
      <c r="AJ267"/>
      <c r="AK267" s="193" t="s">
        <v>2350</v>
      </c>
      <c r="AL267" s="192"/>
      <c r="AM267" s="192"/>
      <c r="AN267" s="192"/>
      <c r="AO267" s="192"/>
      <c r="AP267" s="140"/>
      <c r="AQ267" s="194"/>
      <c r="AR267" s="207"/>
      <c r="AS267" s="208"/>
    </row>
    <row r="268" spans="1:45">
      <c r="A268" s="312" t="s">
        <v>646</v>
      </c>
      <c r="B268" s="313">
        <v>266</v>
      </c>
      <c r="C268" s="314">
        <v>0.226024395595709</v>
      </c>
      <c r="D268" s="315">
        <v>3103</v>
      </c>
      <c r="E268" s="316">
        <v>0.75495763736737598</v>
      </c>
      <c r="F268" s="317">
        <v>1.61057462040335E-3</v>
      </c>
      <c r="G268" s="318">
        <v>4114.05</v>
      </c>
      <c r="H268" s="319">
        <v>3253.3607332147599</v>
      </c>
      <c r="I268" s="320">
        <v>7367.4136863715803</v>
      </c>
      <c r="J268" s="216" t="s">
        <v>4015</v>
      </c>
      <c r="K268" s="220">
        <v>54</v>
      </c>
      <c r="L268" s="234">
        <v>32325707</v>
      </c>
      <c r="M268" s="321" t="s">
        <v>3166</v>
      </c>
      <c r="N268" s="220" t="s">
        <v>4779</v>
      </c>
      <c r="O268" s="220" t="s">
        <v>4780</v>
      </c>
      <c r="P268" s="321" t="s">
        <v>3167</v>
      </c>
      <c r="Q268" s="322" t="s">
        <v>6463</v>
      </c>
      <c r="R268" s="323" t="s">
        <v>58</v>
      </c>
      <c r="S268" s="324"/>
      <c r="T268" s="325"/>
      <c r="U268" s="326"/>
      <c r="V268" s="326"/>
      <c r="W268" s="327"/>
      <c r="X268" s="333" t="s">
        <v>2479</v>
      </c>
      <c r="Y268" s="329" t="s">
        <v>7230</v>
      </c>
      <c r="Z268" s="330" t="s">
        <v>3167</v>
      </c>
      <c r="AA268" s="331"/>
      <c r="AB268" s="218" t="s">
        <v>5511</v>
      </c>
      <c r="AC268" s="332" t="s">
        <v>6496</v>
      </c>
      <c r="AD268" s="332">
        <v>245</v>
      </c>
      <c r="AE268" s="332" t="s">
        <v>6497</v>
      </c>
      <c r="AF268" s="332" t="s">
        <v>6498</v>
      </c>
      <c r="AG268"/>
      <c r="AH268"/>
      <c r="AI268"/>
      <c r="AJ268"/>
      <c r="AK268" s="193" t="s">
        <v>2350</v>
      </c>
      <c r="AL268" s="192"/>
      <c r="AM268" s="192"/>
      <c r="AN268" s="192"/>
      <c r="AO268" s="192"/>
      <c r="AP268" s="140"/>
      <c r="AQ268" s="194"/>
      <c r="AR268" s="207"/>
      <c r="AS268" s="208"/>
    </row>
    <row r="269" spans="1:45">
      <c r="A269" s="312" t="s">
        <v>647</v>
      </c>
      <c r="B269" s="313">
        <v>201</v>
      </c>
      <c r="C269" s="314">
        <v>0.25668517073013603</v>
      </c>
      <c r="D269" s="315">
        <v>1998</v>
      </c>
      <c r="E269" s="316">
        <v>0.80258326867977403</v>
      </c>
      <c r="F269" s="317">
        <v>1.7121758616861201E-3</v>
      </c>
      <c r="G269" s="318">
        <v>4114.05</v>
      </c>
      <c r="H269" s="319">
        <v>3458.59524060596</v>
      </c>
      <c r="I269" s="320">
        <v>7572.6481937627896</v>
      </c>
      <c r="J269" s="219" t="s">
        <v>4016</v>
      </c>
      <c r="K269" s="220">
        <v>54</v>
      </c>
      <c r="L269" s="234">
        <v>33861111</v>
      </c>
      <c r="M269" s="321" t="s">
        <v>3168</v>
      </c>
      <c r="N269" s="220" t="s">
        <v>4781</v>
      </c>
      <c r="O269" s="220" t="s">
        <v>4782</v>
      </c>
      <c r="P269" s="321" t="s">
        <v>3169</v>
      </c>
      <c r="Q269" s="322" t="s">
        <v>3170</v>
      </c>
      <c r="R269" s="323" t="s">
        <v>58</v>
      </c>
      <c r="S269" s="324" t="s">
        <v>162</v>
      </c>
      <c r="T269" s="325">
        <v>165</v>
      </c>
      <c r="U269" s="326" t="s">
        <v>2351</v>
      </c>
      <c r="V269" s="326" t="s">
        <v>2349</v>
      </c>
      <c r="W269" s="327">
        <v>54</v>
      </c>
      <c r="X269" s="333" t="s">
        <v>766</v>
      </c>
      <c r="Y269" s="329">
        <v>14047126000126</v>
      </c>
      <c r="Z269" s="330">
        <v>99990000</v>
      </c>
      <c r="AA269" s="331"/>
      <c r="AB269" s="218" t="s">
        <v>5512</v>
      </c>
      <c r="AC269" s="332" t="s">
        <v>5878</v>
      </c>
      <c r="AD269" s="332">
        <v>156</v>
      </c>
      <c r="AE269" s="332" t="s">
        <v>6499</v>
      </c>
      <c r="AF269" s="332" t="s">
        <v>6500</v>
      </c>
      <c r="AG269"/>
      <c r="AH269"/>
      <c r="AI269"/>
      <c r="AJ269"/>
      <c r="AK269" s="193" t="s">
        <v>2350</v>
      </c>
      <c r="AL269" s="192"/>
      <c r="AM269" s="192"/>
      <c r="AN269" s="192"/>
      <c r="AO269" s="192"/>
      <c r="AP269" s="140"/>
      <c r="AQ269" s="194"/>
      <c r="AR269" s="207"/>
      <c r="AS269" s="208"/>
    </row>
    <row r="270" spans="1:45">
      <c r="A270" s="312" t="s">
        <v>648</v>
      </c>
      <c r="B270" s="313">
        <v>1567</v>
      </c>
      <c r="C270" s="314">
        <v>0.21218951490215901</v>
      </c>
      <c r="D270" s="315">
        <v>18191</v>
      </c>
      <c r="E270" s="316">
        <v>0.92406475499937901</v>
      </c>
      <c r="F270" s="317">
        <v>1.9713360966862E-3</v>
      </c>
      <c r="G270" s="318">
        <v>4114.05</v>
      </c>
      <c r="H270" s="319">
        <v>3982.09891530612</v>
      </c>
      <c r="I270" s="320">
        <v>8096.15186846294</v>
      </c>
      <c r="J270" s="214" t="s">
        <v>4017</v>
      </c>
      <c r="K270" s="220">
        <v>54</v>
      </c>
      <c r="L270" s="234">
        <v>33322600</v>
      </c>
      <c r="M270" s="321" t="s">
        <v>3171</v>
      </c>
      <c r="N270" s="228" t="s">
        <v>4783</v>
      </c>
      <c r="O270" s="228" t="s">
        <v>4784</v>
      </c>
      <c r="P270" s="321" t="s">
        <v>3172</v>
      </c>
      <c r="Q270" s="322" t="s">
        <v>3173</v>
      </c>
      <c r="R270" s="323" t="s">
        <v>58</v>
      </c>
      <c r="S270" s="324" t="s">
        <v>163</v>
      </c>
      <c r="T270" s="325">
        <v>840</v>
      </c>
      <c r="U270" s="326" t="s">
        <v>2145</v>
      </c>
      <c r="V270" s="326" t="s">
        <v>2349</v>
      </c>
      <c r="W270" s="327">
        <v>54</v>
      </c>
      <c r="X270" s="333" t="s">
        <v>767</v>
      </c>
      <c r="Y270" s="329">
        <v>14778695000141</v>
      </c>
      <c r="Z270" s="330">
        <v>99470000</v>
      </c>
      <c r="AA270" s="331"/>
      <c r="AB270" s="218" t="s">
        <v>5513</v>
      </c>
      <c r="AC270" s="332" t="s">
        <v>6501</v>
      </c>
      <c r="AD270" s="332">
        <v>172</v>
      </c>
      <c r="AE270" s="332" t="s">
        <v>6502</v>
      </c>
      <c r="AF270" s="332" t="s">
        <v>6503</v>
      </c>
      <c r="AG270"/>
      <c r="AH270"/>
      <c r="AI270"/>
      <c r="AJ270"/>
      <c r="AK270" s="193" t="s">
        <v>2350</v>
      </c>
      <c r="AL270" s="192"/>
      <c r="AM270" s="192"/>
      <c r="AN270" s="192"/>
      <c r="AO270" s="192"/>
      <c r="AP270" s="140"/>
      <c r="AQ270" s="194"/>
      <c r="AR270" s="207"/>
      <c r="AS270" s="209"/>
    </row>
    <row r="271" spans="1:45">
      <c r="A271" s="312" t="s">
        <v>649</v>
      </c>
      <c r="B271" s="313">
        <v>271</v>
      </c>
      <c r="C271" s="314">
        <v>0.26289629691448602</v>
      </c>
      <c r="D271" s="315">
        <v>1944</v>
      </c>
      <c r="E271" s="316">
        <v>0.81863235973600401</v>
      </c>
      <c r="F271" s="317">
        <v>1.7464138870485E-3</v>
      </c>
      <c r="G271" s="318">
        <v>4114.05</v>
      </c>
      <c r="H271" s="319">
        <v>3527.7560518379701</v>
      </c>
      <c r="I271" s="320">
        <v>7641.8090049947896</v>
      </c>
      <c r="J271" s="222" t="s">
        <v>4018</v>
      </c>
      <c r="K271" s="220">
        <v>54</v>
      </c>
      <c r="L271" s="234">
        <v>36161318</v>
      </c>
      <c r="M271" s="321" t="s">
        <v>3174</v>
      </c>
      <c r="N271" s="220" t="s">
        <v>4785</v>
      </c>
      <c r="O271" s="220" t="s">
        <v>4786</v>
      </c>
      <c r="P271" s="321" t="s">
        <v>3175</v>
      </c>
      <c r="Q271" s="322" t="s">
        <v>3176</v>
      </c>
      <c r="R271" s="323" t="s">
        <v>58</v>
      </c>
      <c r="S271" s="324" t="s">
        <v>164</v>
      </c>
      <c r="T271" s="325">
        <v>795</v>
      </c>
      <c r="U271" s="326" t="s">
        <v>2356</v>
      </c>
      <c r="V271" s="326" t="s">
        <v>2349</v>
      </c>
      <c r="W271" s="327">
        <v>54</v>
      </c>
      <c r="X271" s="333" t="s">
        <v>768</v>
      </c>
      <c r="Y271" s="329">
        <v>17132332000122</v>
      </c>
      <c r="Z271" s="330">
        <v>99175000</v>
      </c>
      <c r="AA271" s="331"/>
      <c r="AB271" s="218" t="s">
        <v>5514</v>
      </c>
      <c r="AC271" s="332" t="s">
        <v>6504</v>
      </c>
      <c r="AD271" s="332">
        <v>773</v>
      </c>
      <c r="AE271" s="332" t="s">
        <v>6505</v>
      </c>
      <c r="AF271" s="332" t="s">
        <v>6506</v>
      </c>
      <c r="AG271"/>
      <c r="AH271"/>
      <c r="AI271"/>
      <c r="AJ271"/>
      <c r="AK271" s="193" t="s">
        <v>2350</v>
      </c>
      <c r="AL271" s="192"/>
      <c r="AM271" s="192"/>
      <c r="AN271" s="192"/>
      <c r="AO271" s="192"/>
      <c r="AP271" s="140"/>
      <c r="AQ271" s="194"/>
      <c r="AR271" s="207"/>
      <c r="AS271" s="208"/>
    </row>
    <row r="272" spans="1:45">
      <c r="A272" s="312" t="s">
        <v>650</v>
      </c>
      <c r="B272" s="313">
        <v>481</v>
      </c>
      <c r="C272" s="314">
        <v>0.28838225798973399</v>
      </c>
      <c r="D272" s="315">
        <v>12441</v>
      </c>
      <c r="E272" s="316">
        <v>1.1863062855429301</v>
      </c>
      <c r="F272" s="317">
        <v>2.5307841141696502E-3</v>
      </c>
      <c r="G272" s="318">
        <v>4114.05</v>
      </c>
      <c r="H272" s="319">
        <v>5112.1839106226998</v>
      </c>
      <c r="I272" s="320">
        <v>9226.2368637795207</v>
      </c>
      <c r="J272" s="222" t="s">
        <v>4019</v>
      </c>
      <c r="K272" s="220">
        <v>54</v>
      </c>
      <c r="L272" s="234">
        <v>33621270</v>
      </c>
      <c r="M272" s="321" t="s">
        <v>3177</v>
      </c>
      <c r="N272" s="220" t="s">
        <v>4787</v>
      </c>
      <c r="O272" s="220" t="s">
        <v>4788</v>
      </c>
      <c r="P272" s="321" t="s">
        <v>3178</v>
      </c>
      <c r="Q272" s="322" t="s">
        <v>3179</v>
      </c>
      <c r="R272" s="323" t="s">
        <v>58</v>
      </c>
      <c r="S272" s="324" t="s">
        <v>165</v>
      </c>
      <c r="T272" s="325">
        <v>509</v>
      </c>
      <c r="U272" s="326" t="s">
        <v>2351</v>
      </c>
      <c r="V272" s="326" t="s">
        <v>2349</v>
      </c>
      <c r="W272" s="327">
        <v>54</v>
      </c>
      <c r="X272" s="333" t="s">
        <v>769</v>
      </c>
      <c r="Y272" s="329">
        <v>18017325000142</v>
      </c>
      <c r="Z272" s="330">
        <v>99600000</v>
      </c>
      <c r="AA272" s="331"/>
      <c r="AB272" s="218" t="s">
        <v>5515</v>
      </c>
      <c r="AC272" s="332" t="s">
        <v>6507</v>
      </c>
      <c r="AD272" s="332">
        <v>509</v>
      </c>
      <c r="AE272" s="332" t="s">
        <v>6508</v>
      </c>
      <c r="AF272" s="332" t="s">
        <v>6509</v>
      </c>
      <c r="AG272"/>
      <c r="AH272"/>
      <c r="AI272"/>
      <c r="AJ272"/>
      <c r="AK272" s="193" t="s">
        <v>2350</v>
      </c>
      <c r="AL272" s="192"/>
      <c r="AM272" s="192"/>
      <c r="AN272" s="192"/>
      <c r="AO272" s="192"/>
      <c r="AP272" s="140"/>
      <c r="AQ272" s="194"/>
      <c r="AR272" s="207"/>
      <c r="AS272" s="208"/>
    </row>
    <row r="273" spans="1:45">
      <c r="A273" s="312" t="s">
        <v>651</v>
      </c>
      <c r="B273" s="313">
        <v>34</v>
      </c>
      <c r="C273" s="314">
        <v>0.13337236929924401</v>
      </c>
      <c r="D273" s="315">
        <v>3468</v>
      </c>
      <c r="E273" s="316">
        <v>0.45297864632680901</v>
      </c>
      <c r="F273" s="317">
        <v>9.6635344189995595E-4</v>
      </c>
      <c r="G273" s="318">
        <v>4114.05</v>
      </c>
      <c r="H273" s="319">
        <v>1952.03395263791</v>
      </c>
      <c r="I273" s="320">
        <v>6066.0869057947302</v>
      </c>
      <c r="J273" s="222" t="s">
        <v>4020</v>
      </c>
      <c r="K273" s="220">
        <v>54</v>
      </c>
      <c r="L273" s="234">
        <v>33231212</v>
      </c>
      <c r="M273" s="321" t="s">
        <v>3180</v>
      </c>
      <c r="N273" s="220" t="s">
        <v>4789</v>
      </c>
      <c r="O273" s="220" t="s">
        <v>4790</v>
      </c>
      <c r="P273" s="321" t="s">
        <v>3181</v>
      </c>
      <c r="Q273" s="322" t="s">
        <v>3182</v>
      </c>
      <c r="R273" s="323" t="s">
        <v>58</v>
      </c>
      <c r="S273" s="324" t="s">
        <v>166</v>
      </c>
      <c r="T273" s="325">
        <v>1305</v>
      </c>
      <c r="U273" s="326" t="s">
        <v>2351</v>
      </c>
      <c r="V273" s="326" t="s">
        <v>2349</v>
      </c>
      <c r="W273" s="327">
        <v>54</v>
      </c>
      <c r="X273" s="333" t="s">
        <v>770</v>
      </c>
      <c r="Y273" s="329">
        <v>14395508000140</v>
      </c>
      <c r="Z273" s="330">
        <v>95985000</v>
      </c>
      <c r="AA273" s="331"/>
      <c r="AB273" s="218" t="s">
        <v>5516</v>
      </c>
      <c r="AC273" s="332" t="s">
        <v>6510</v>
      </c>
      <c r="AD273" s="332">
        <v>882</v>
      </c>
      <c r="AE273" s="332" t="s">
        <v>6511</v>
      </c>
      <c r="AF273" s="332" t="s">
        <v>6512</v>
      </c>
      <c r="AG273"/>
      <c r="AH273"/>
      <c r="AI273"/>
      <c r="AJ273"/>
      <c r="AK273" s="193" t="s">
        <v>2350</v>
      </c>
      <c r="AL273" s="192"/>
      <c r="AM273" s="192"/>
      <c r="AN273" s="192"/>
      <c r="AO273" s="192"/>
      <c r="AP273" s="140"/>
      <c r="AQ273" s="194"/>
      <c r="AR273" s="207"/>
      <c r="AS273" s="208"/>
    </row>
    <row r="274" spans="1:45">
      <c r="A274" s="312" t="s">
        <v>652</v>
      </c>
      <c r="B274" s="313">
        <v>236</v>
      </c>
      <c r="C274" s="314">
        <v>0.26967850809282801</v>
      </c>
      <c r="D274" s="315">
        <v>5192</v>
      </c>
      <c r="E274" s="316">
        <v>0.97307550319839897</v>
      </c>
      <c r="F274" s="317">
        <v>2.0758922509249698E-3</v>
      </c>
      <c r="G274" s="318">
        <v>4114.05</v>
      </c>
      <c r="H274" s="319">
        <v>4193.3023468684296</v>
      </c>
      <c r="I274" s="320">
        <v>8307.3553000252596</v>
      </c>
      <c r="J274" s="219" t="s">
        <v>4021</v>
      </c>
      <c r="K274" s="220">
        <v>54</v>
      </c>
      <c r="L274" s="234">
        <v>32751333</v>
      </c>
      <c r="M274" s="321" t="s">
        <v>3183</v>
      </c>
      <c r="N274" s="224" t="s">
        <v>4791</v>
      </c>
      <c r="O274" s="220" t="s">
        <v>4792</v>
      </c>
      <c r="P274" s="321" t="s">
        <v>3184</v>
      </c>
      <c r="Q274" s="322" t="s">
        <v>3185</v>
      </c>
      <c r="R274" s="323" t="s">
        <v>58</v>
      </c>
      <c r="S274" s="324" t="s">
        <v>167</v>
      </c>
      <c r="T274" s="325">
        <v>284</v>
      </c>
      <c r="U274" s="326" t="s">
        <v>3186</v>
      </c>
      <c r="V274" s="326" t="s">
        <v>2349</v>
      </c>
      <c r="W274" s="327">
        <v>54</v>
      </c>
      <c r="X274" s="333" t="s">
        <v>771</v>
      </c>
      <c r="Y274" s="329">
        <v>14428102000117</v>
      </c>
      <c r="Z274" s="330">
        <v>95350000</v>
      </c>
      <c r="AA274" s="331"/>
      <c r="AB274" s="218" t="s">
        <v>5517</v>
      </c>
      <c r="AC274" s="332" t="s">
        <v>6513</v>
      </c>
      <c r="AD274" s="332">
        <v>285</v>
      </c>
      <c r="AE274" s="332" t="s">
        <v>6514</v>
      </c>
      <c r="AF274" s="332" t="s">
        <v>6515</v>
      </c>
      <c r="AG274"/>
      <c r="AH274"/>
      <c r="AI274"/>
      <c r="AJ274"/>
      <c r="AK274" s="193" t="s">
        <v>2350</v>
      </c>
      <c r="AL274" s="192"/>
      <c r="AM274" s="192"/>
      <c r="AN274" s="192"/>
      <c r="AO274" s="192"/>
      <c r="AP274" s="140"/>
      <c r="AQ274" s="194"/>
      <c r="AR274" s="207"/>
      <c r="AS274" s="208"/>
    </row>
    <row r="275" spans="1:45">
      <c r="A275" s="312" t="s">
        <v>653</v>
      </c>
      <c r="B275" s="313">
        <v>298</v>
      </c>
      <c r="C275" s="314">
        <v>0.14658306497446399</v>
      </c>
      <c r="D275" s="315">
        <v>9112</v>
      </c>
      <c r="E275" s="316">
        <v>0.57547419619165496</v>
      </c>
      <c r="F275" s="317">
        <v>1.2276770102165101E-3</v>
      </c>
      <c r="G275" s="318">
        <v>4114.05</v>
      </c>
      <c r="H275" s="319">
        <v>2479.9075606373399</v>
      </c>
      <c r="I275" s="320">
        <v>6593.9605137941599</v>
      </c>
      <c r="J275" s="216" t="s">
        <v>4022</v>
      </c>
      <c r="K275" s="220">
        <v>54</v>
      </c>
      <c r="L275" s="234">
        <v>32731649</v>
      </c>
      <c r="M275" s="321" t="s">
        <v>3187</v>
      </c>
      <c r="N275" s="220" t="s">
        <v>4793</v>
      </c>
      <c r="O275" s="220" t="s">
        <v>4794</v>
      </c>
      <c r="P275" s="321" t="s">
        <v>3188</v>
      </c>
      <c r="Q275" s="322" t="s">
        <v>3189</v>
      </c>
      <c r="R275" s="323" t="s">
        <v>58</v>
      </c>
      <c r="S275" s="324" t="s">
        <v>168</v>
      </c>
      <c r="T275" s="325">
        <v>505</v>
      </c>
      <c r="U275" s="326" t="s">
        <v>2189</v>
      </c>
      <c r="V275" s="326" t="s">
        <v>2349</v>
      </c>
      <c r="W275" s="327">
        <v>54</v>
      </c>
      <c r="X275" s="333" t="s">
        <v>772</v>
      </c>
      <c r="Y275" s="329">
        <v>14337147000186</v>
      </c>
      <c r="Z275" s="330">
        <v>95340000</v>
      </c>
      <c r="AA275" s="331"/>
      <c r="AB275" s="218" t="s">
        <v>5518</v>
      </c>
      <c r="AC275" s="332" t="s">
        <v>6516</v>
      </c>
      <c r="AD275" s="332">
        <v>105</v>
      </c>
      <c r="AE275" s="332" t="s">
        <v>6517</v>
      </c>
      <c r="AF275" s="332" t="s">
        <v>6518</v>
      </c>
      <c r="AG275"/>
      <c r="AH275"/>
      <c r="AI275"/>
      <c r="AJ275"/>
      <c r="AK275" s="193" t="s">
        <v>2350</v>
      </c>
      <c r="AL275" s="192"/>
      <c r="AM275" s="192"/>
      <c r="AN275" s="192"/>
      <c r="AO275" s="192"/>
      <c r="AP275" s="140"/>
      <c r="AQ275" s="194"/>
      <c r="AR275" s="207"/>
      <c r="AS275" s="208"/>
    </row>
    <row r="276" spans="1:45">
      <c r="A276" s="312" t="s">
        <v>654</v>
      </c>
      <c r="B276" s="313">
        <v>0</v>
      </c>
      <c r="C276" s="314">
        <v>9.9250767333596293E-2</v>
      </c>
      <c r="D276" s="315">
        <v>2105</v>
      </c>
      <c r="E276" s="316">
        <v>0.312767549967227</v>
      </c>
      <c r="F276" s="317">
        <v>6.6723674697766395E-4</v>
      </c>
      <c r="G276" s="318">
        <v>4114.05</v>
      </c>
      <c r="H276" s="319">
        <v>1347.8182288948799</v>
      </c>
      <c r="I276" s="320">
        <v>5461.8711820517001</v>
      </c>
      <c r="J276" s="222" t="s">
        <v>4023</v>
      </c>
      <c r="K276" s="220">
        <v>54</v>
      </c>
      <c r="L276" s="234">
        <v>33603000</v>
      </c>
      <c r="M276" s="321" t="s">
        <v>3190</v>
      </c>
      <c r="N276" s="220" t="s">
        <v>4795</v>
      </c>
      <c r="O276" s="220" t="s">
        <v>4796</v>
      </c>
      <c r="P276" s="321" t="s">
        <v>3191</v>
      </c>
      <c r="Q276" s="322" t="s">
        <v>3192</v>
      </c>
      <c r="R276" s="323" t="s">
        <v>58</v>
      </c>
      <c r="S276" s="324" t="s">
        <v>169</v>
      </c>
      <c r="T276" s="325">
        <v>939</v>
      </c>
      <c r="U276" s="326" t="s">
        <v>2372</v>
      </c>
      <c r="V276" s="326" t="s">
        <v>2349</v>
      </c>
      <c r="W276" s="327">
        <v>54</v>
      </c>
      <c r="X276" s="333" t="s">
        <v>773</v>
      </c>
      <c r="Y276" s="329">
        <v>14342425000193</v>
      </c>
      <c r="Z276" s="330">
        <v>99580000</v>
      </c>
      <c r="AA276" s="331"/>
      <c r="AB276" s="218" t="s">
        <v>5519</v>
      </c>
      <c r="AC276" s="332" t="s">
        <v>6519</v>
      </c>
      <c r="AD276" s="332">
        <v>63</v>
      </c>
      <c r="AE276" s="332" t="s">
        <v>6520</v>
      </c>
      <c r="AF276" s="332" t="s">
        <v>6521</v>
      </c>
      <c r="AG276"/>
      <c r="AH276"/>
      <c r="AI276"/>
      <c r="AJ276"/>
      <c r="AK276" s="193" t="s">
        <v>2350</v>
      </c>
      <c r="AL276" s="192"/>
      <c r="AM276" s="192"/>
      <c r="AN276" s="192"/>
      <c r="AO276" s="192"/>
      <c r="AP276" s="140"/>
      <c r="AQ276" s="194"/>
      <c r="AR276" s="207"/>
      <c r="AS276" s="208"/>
    </row>
    <row r="277" spans="1:45">
      <c r="A277" s="312" t="s">
        <v>655</v>
      </c>
      <c r="B277" s="313">
        <v>74</v>
      </c>
      <c r="C277" s="314">
        <v>0.110317919399816</v>
      </c>
      <c r="D277" s="315">
        <v>3376</v>
      </c>
      <c r="E277" s="316">
        <v>0.37316974702515499</v>
      </c>
      <c r="F277" s="317">
        <v>7.9609463354377095E-4</v>
      </c>
      <c r="G277" s="318">
        <v>4114.05</v>
      </c>
      <c r="H277" s="319">
        <v>1608.1111597584199</v>
      </c>
      <c r="I277" s="320">
        <v>5722.1641129152404</v>
      </c>
      <c r="J277" s="222" t="s">
        <v>4024</v>
      </c>
      <c r="K277" s="220">
        <v>51</v>
      </c>
      <c r="L277" s="234">
        <v>37571122</v>
      </c>
      <c r="M277" s="321" t="s">
        <v>3193</v>
      </c>
      <c r="N277" s="220" t="s">
        <v>4797</v>
      </c>
      <c r="O277" s="220" t="s">
        <v>4798</v>
      </c>
      <c r="P277" s="321" t="s">
        <v>3194</v>
      </c>
      <c r="Q277" s="322" t="s">
        <v>3195</v>
      </c>
      <c r="R277" s="323" t="s">
        <v>58</v>
      </c>
      <c r="S277" s="324" t="s">
        <v>170</v>
      </c>
      <c r="T277" s="325">
        <v>1400</v>
      </c>
      <c r="U277" s="326" t="s">
        <v>3196</v>
      </c>
      <c r="V277" s="326" t="s">
        <v>2349</v>
      </c>
      <c r="W277" s="327">
        <v>51</v>
      </c>
      <c r="X277" s="333" t="s">
        <v>774</v>
      </c>
      <c r="Y277" s="329">
        <v>14237644000102</v>
      </c>
      <c r="Z277" s="330">
        <v>95950000</v>
      </c>
      <c r="AA277" s="331"/>
      <c r="AB277" s="218" t="s">
        <v>5520</v>
      </c>
      <c r="AC277" s="332" t="s">
        <v>6522</v>
      </c>
      <c r="AD277" s="332">
        <v>1400</v>
      </c>
      <c r="AE277" s="332" t="s">
        <v>6523</v>
      </c>
      <c r="AF277" s="332" t="s">
        <v>6524</v>
      </c>
      <c r="AG277"/>
      <c r="AH277"/>
      <c r="AI277"/>
      <c r="AJ277"/>
      <c r="AK277" s="193" t="s">
        <v>2350</v>
      </c>
      <c r="AL277" s="192"/>
      <c r="AM277" s="192"/>
      <c r="AN277" s="192"/>
      <c r="AO277" s="192"/>
      <c r="AP277" s="140"/>
      <c r="AQ277" s="194"/>
      <c r="AR277" s="207"/>
      <c r="AS277" s="208"/>
    </row>
    <row r="278" spans="1:45">
      <c r="A278" s="312" t="s">
        <v>656</v>
      </c>
      <c r="B278" s="313">
        <v>30</v>
      </c>
      <c r="C278" s="314">
        <v>0.15147509403017401</v>
      </c>
      <c r="D278" s="315">
        <v>3152</v>
      </c>
      <c r="E278" s="316">
        <v>0.50714151312834399</v>
      </c>
      <c r="F278" s="317">
        <v>1.08190077107598E-3</v>
      </c>
      <c r="G278" s="318">
        <v>4114.05</v>
      </c>
      <c r="H278" s="319">
        <v>2185.4395575734702</v>
      </c>
      <c r="I278" s="320">
        <v>6299.4925107302997</v>
      </c>
      <c r="J278" s="214" t="s">
        <v>4025</v>
      </c>
      <c r="K278" s="220">
        <v>55</v>
      </c>
      <c r="L278" s="234">
        <v>36166333</v>
      </c>
      <c r="M278" s="321" t="s">
        <v>3197</v>
      </c>
      <c r="N278" s="220" t="s">
        <v>4799</v>
      </c>
      <c r="O278" s="220" t="s">
        <v>4800</v>
      </c>
      <c r="P278" s="321" t="s">
        <v>3198</v>
      </c>
      <c r="Q278" s="322" t="s">
        <v>3199</v>
      </c>
      <c r="R278" s="323" t="s">
        <v>58</v>
      </c>
      <c r="S278" s="324" t="s">
        <v>171</v>
      </c>
      <c r="T278" s="325">
        <v>79</v>
      </c>
      <c r="U278" s="326" t="s">
        <v>2351</v>
      </c>
      <c r="V278" s="326" t="s">
        <v>2349</v>
      </c>
      <c r="W278" s="327">
        <v>55</v>
      </c>
      <c r="X278" s="333" t="s">
        <v>775</v>
      </c>
      <c r="Y278" s="329">
        <v>15275128000135</v>
      </c>
      <c r="Z278" s="330">
        <v>98919000</v>
      </c>
      <c r="AA278" s="331"/>
      <c r="AB278" s="218" t="s">
        <v>5521</v>
      </c>
      <c r="AC278" s="332" t="s">
        <v>6525</v>
      </c>
      <c r="AD278" s="332">
        <v>225</v>
      </c>
      <c r="AE278" s="332" t="s">
        <v>6526</v>
      </c>
      <c r="AF278" s="332" t="s">
        <v>6527</v>
      </c>
      <c r="AG278"/>
      <c r="AH278"/>
      <c r="AI278"/>
      <c r="AJ278"/>
      <c r="AK278" s="193" t="s">
        <v>2350</v>
      </c>
      <c r="AL278" s="192"/>
      <c r="AM278" s="192"/>
      <c r="AN278" s="192"/>
      <c r="AO278" s="192"/>
      <c r="AP278" s="140"/>
      <c r="AQ278" s="194"/>
      <c r="AR278" s="207"/>
      <c r="AS278" s="208"/>
    </row>
    <row r="279" spans="1:45">
      <c r="A279" s="312" t="s">
        <v>657</v>
      </c>
      <c r="B279" s="313">
        <v>100</v>
      </c>
      <c r="C279" s="314">
        <v>0.202772008796307</v>
      </c>
      <c r="D279" s="315">
        <v>4979</v>
      </c>
      <c r="E279" s="316">
        <v>0.72707518511438596</v>
      </c>
      <c r="F279" s="317">
        <v>1.55109211737196E-3</v>
      </c>
      <c r="G279" s="318">
        <v>4114.05</v>
      </c>
      <c r="H279" s="319">
        <v>3133.2060770913599</v>
      </c>
      <c r="I279" s="320">
        <v>7247.2590302481804</v>
      </c>
      <c r="J279" s="219" t="s">
        <v>4026</v>
      </c>
      <c r="K279" s="220">
        <v>55</v>
      </c>
      <c r="L279" s="234">
        <v>32501150</v>
      </c>
      <c r="M279" s="321" t="s">
        <v>3200</v>
      </c>
      <c r="N279" s="220" t="s">
        <v>4801</v>
      </c>
      <c r="O279" s="220" t="s">
        <v>4802</v>
      </c>
      <c r="P279" s="321" t="s">
        <v>3201</v>
      </c>
      <c r="Q279" s="322" t="s">
        <v>3202</v>
      </c>
      <c r="R279" s="323" t="s">
        <v>58</v>
      </c>
      <c r="S279" s="324" t="s">
        <v>172</v>
      </c>
      <c r="T279" s="325">
        <v>1408</v>
      </c>
      <c r="U279" s="326" t="s">
        <v>2351</v>
      </c>
      <c r="V279" s="326" t="s">
        <v>2349</v>
      </c>
      <c r="W279" s="327">
        <v>55</v>
      </c>
      <c r="X279" s="333" t="s">
        <v>776</v>
      </c>
      <c r="Y279" s="329">
        <v>14667136000164</v>
      </c>
      <c r="Z279" s="330">
        <v>96770000</v>
      </c>
      <c r="AA279" s="331"/>
      <c r="AB279" s="218" t="s">
        <v>5522</v>
      </c>
      <c r="AC279" s="332" t="s">
        <v>6528</v>
      </c>
      <c r="AD279" s="332">
        <v>1467</v>
      </c>
      <c r="AE279" s="332" t="s">
        <v>6529</v>
      </c>
      <c r="AF279" s="332" t="s">
        <v>6530</v>
      </c>
      <c r="AG279"/>
      <c r="AH279"/>
      <c r="AI279"/>
      <c r="AJ279"/>
      <c r="AK279" s="193" t="s">
        <v>2350</v>
      </c>
      <c r="AL279" s="192"/>
      <c r="AM279" s="192"/>
      <c r="AN279" s="192"/>
      <c r="AO279" s="192"/>
      <c r="AP279" s="140"/>
      <c r="AQ279" s="194"/>
      <c r="AR279" s="207"/>
      <c r="AS279" s="208"/>
    </row>
    <row r="280" spans="1:45">
      <c r="A280" s="312" t="s">
        <v>658</v>
      </c>
      <c r="B280" s="313">
        <v>3214</v>
      </c>
      <c r="C280" s="314">
        <v>0.26490270277059602</v>
      </c>
      <c r="D280" s="315">
        <v>20362</v>
      </c>
      <c r="E280" s="316">
        <v>1.17330103653002</v>
      </c>
      <c r="F280" s="317">
        <v>2.5030396117559101E-3</v>
      </c>
      <c r="G280" s="318">
        <v>4114.05</v>
      </c>
      <c r="H280" s="319">
        <v>5056.1400157469297</v>
      </c>
      <c r="I280" s="320">
        <v>9170.1929689037497</v>
      </c>
      <c r="J280" s="222" t="s">
        <v>4027</v>
      </c>
      <c r="K280" s="220">
        <v>51</v>
      </c>
      <c r="L280" s="234">
        <v>35651111</v>
      </c>
      <c r="M280" s="321" t="s">
        <v>3203</v>
      </c>
      <c r="N280" s="220" t="s">
        <v>4803</v>
      </c>
      <c r="O280" s="220" t="s">
        <v>4804</v>
      </c>
      <c r="P280" s="321" t="s">
        <v>3204</v>
      </c>
      <c r="Q280" s="322" t="s">
        <v>3205</v>
      </c>
      <c r="R280" s="323" t="s">
        <v>58</v>
      </c>
      <c r="S280" s="324" t="s">
        <v>173</v>
      </c>
      <c r="T280" s="325">
        <v>387</v>
      </c>
      <c r="U280" s="326" t="s">
        <v>2351</v>
      </c>
      <c r="V280" s="326" t="s">
        <v>2349</v>
      </c>
      <c r="W280" s="327">
        <v>51</v>
      </c>
      <c r="X280" s="333" t="s">
        <v>777</v>
      </c>
      <c r="Y280" s="329">
        <v>14419635000132</v>
      </c>
      <c r="Z280" s="330">
        <v>93890000</v>
      </c>
      <c r="AA280" s="331"/>
      <c r="AB280" s="218" t="s">
        <v>5523</v>
      </c>
      <c r="AC280" s="332" t="s">
        <v>6531</v>
      </c>
      <c r="AD280" s="332">
        <v>387</v>
      </c>
      <c r="AE280" s="332" t="s">
        <v>6532</v>
      </c>
      <c r="AF280" s="332" t="s">
        <v>6533</v>
      </c>
      <c r="AG280"/>
      <c r="AH280"/>
      <c r="AI280"/>
      <c r="AJ280"/>
      <c r="AK280" s="193" t="s">
        <v>2350</v>
      </c>
      <c r="AL280" s="192"/>
      <c r="AM280" s="192"/>
      <c r="AN280" s="192"/>
      <c r="AO280" s="192"/>
      <c r="AP280" s="140"/>
      <c r="AQ280" s="194"/>
      <c r="AR280" s="207"/>
      <c r="AS280" s="208"/>
    </row>
    <row r="281" spans="1:45" s="198" customFormat="1">
      <c r="A281" s="212" t="s">
        <v>659</v>
      </c>
      <c r="B281" s="313">
        <v>0</v>
      </c>
      <c r="C281" s="314"/>
      <c r="D281" s="315"/>
      <c r="E281" s="316">
        <v>0</v>
      </c>
      <c r="F281" s="317">
        <v>0</v>
      </c>
      <c r="G281" s="318"/>
      <c r="H281" s="319">
        <v>0</v>
      </c>
      <c r="I281" s="320">
        <v>0</v>
      </c>
      <c r="J281" s="274" t="s">
        <v>4028</v>
      </c>
      <c r="K281" s="270">
        <v>54</v>
      </c>
      <c r="L281" s="271">
        <v>32961600</v>
      </c>
      <c r="M281" s="339" t="s">
        <v>3206</v>
      </c>
      <c r="N281" s="270" t="s">
        <v>4805</v>
      </c>
      <c r="O281" s="270" t="s">
        <v>4806</v>
      </c>
      <c r="P281" s="339" t="s">
        <v>3207</v>
      </c>
      <c r="Q281" s="340"/>
      <c r="R281" s="341" t="s">
        <v>58</v>
      </c>
      <c r="S281" s="348"/>
      <c r="T281" s="343"/>
      <c r="U281" s="212"/>
      <c r="V281" s="212"/>
      <c r="W281" s="327"/>
      <c r="X281" s="333" t="s">
        <v>2479</v>
      </c>
      <c r="Y281" s="329"/>
      <c r="Z281" s="330"/>
      <c r="AA281" s="344"/>
      <c r="AB281" s="270" t="s">
        <v>5524</v>
      </c>
      <c r="AC281" s="345" t="s">
        <v>6534</v>
      </c>
      <c r="AD281" s="345">
        <v>1000</v>
      </c>
      <c r="AE281" s="345" t="s">
        <v>6535</v>
      </c>
      <c r="AF281" s="345" t="s">
        <v>6536</v>
      </c>
      <c r="AG281" s="272"/>
      <c r="AH281" s="272"/>
      <c r="AI281" s="272"/>
      <c r="AJ281" s="272"/>
      <c r="AK281" s="196"/>
      <c r="AL281" s="195"/>
      <c r="AM281" s="195"/>
      <c r="AN281" s="195"/>
      <c r="AO281" s="195"/>
      <c r="AP281" s="188"/>
      <c r="AQ281" s="197"/>
      <c r="AR281" s="211"/>
      <c r="AS281" s="212"/>
    </row>
    <row r="282" spans="1:45">
      <c r="A282" s="312" t="s">
        <v>660</v>
      </c>
      <c r="B282" s="313">
        <v>3</v>
      </c>
      <c r="C282" s="314">
        <v>0.14960464514504199</v>
      </c>
      <c r="D282" s="315">
        <v>6045</v>
      </c>
      <c r="E282" s="316">
        <v>0.55227390612224003</v>
      </c>
      <c r="F282" s="317">
        <v>1.1781831094698401E-3</v>
      </c>
      <c r="G282" s="318">
        <v>4114.05</v>
      </c>
      <c r="H282" s="319">
        <v>2379.9298811290801</v>
      </c>
      <c r="I282" s="320">
        <v>6493.9828342859</v>
      </c>
      <c r="J282" s="216" t="s">
        <v>4029</v>
      </c>
      <c r="K282" s="220">
        <v>55</v>
      </c>
      <c r="L282" s="234">
        <v>32661166</v>
      </c>
      <c r="M282" s="321" t="s">
        <v>3208</v>
      </c>
      <c r="N282" s="220" t="s">
        <v>4807</v>
      </c>
      <c r="O282" s="220" t="s">
        <v>4808</v>
      </c>
      <c r="P282" s="321" t="s">
        <v>3209</v>
      </c>
      <c r="Q282" s="322" t="s">
        <v>3210</v>
      </c>
      <c r="R282" s="323" t="s">
        <v>58</v>
      </c>
      <c r="S282" s="324" t="s">
        <v>174</v>
      </c>
      <c r="T282" s="325">
        <v>145</v>
      </c>
      <c r="U282" s="326" t="s">
        <v>1371</v>
      </c>
      <c r="V282" s="326" t="s">
        <v>2349</v>
      </c>
      <c r="W282" s="327">
        <v>55</v>
      </c>
      <c r="X282" s="333" t="s">
        <v>778</v>
      </c>
      <c r="Y282" s="329">
        <v>14397971000121</v>
      </c>
      <c r="Z282" s="330">
        <v>97250000</v>
      </c>
      <c r="AA282" s="331"/>
      <c r="AB282" s="218" t="s">
        <v>5525</v>
      </c>
      <c r="AC282" s="332" t="s">
        <v>6537</v>
      </c>
      <c r="AD282" s="332">
        <v>145</v>
      </c>
      <c r="AE282" s="332" t="s">
        <v>6538</v>
      </c>
      <c r="AF282" s="332" t="s">
        <v>6539</v>
      </c>
      <c r="AG282"/>
      <c r="AH282"/>
      <c r="AI282"/>
      <c r="AJ282"/>
      <c r="AK282" s="193" t="s">
        <v>2350</v>
      </c>
      <c r="AL282" s="192"/>
      <c r="AM282" s="192"/>
      <c r="AN282" s="192"/>
      <c r="AO282" s="192"/>
      <c r="AP282" s="140"/>
      <c r="AQ282" s="194"/>
      <c r="AR282" s="207"/>
      <c r="AS282" s="208"/>
    </row>
    <row r="283" spans="1:45">
      <c r="A283" s="312" t="s">
        <v>661</v>
      </c>
      <c r="B283" s="313">
        <v>2513</v>
      </c>
      <c r="C283" s="314">
        <v>0.26915344626080001</v>
      </c>
      <c r="D283" s="315">
        <v>22735</v>
      </c>
      <c r="E283" s="316">
        <v>1.21200437832534</v>
      </c>
      <c r="F283" s="317">
        <v>2.58560665517003E-3</v>
      </c>
      <c r="G283" s="318">
        <v>4114.05</v>
      </c>
      <c r="H283" s="319">
        <v>5222.9254434434497</v>
      </c>
      <c r="I283" s="320">
        <v>9336.9783966002706</v>
      </c>
      <c r="J283" s="216" t="s">
        <v>4030</v>
      </c>
      <c r="K283" s="220">
        <v>54</v>
      </c>
      <c r="L283" s="234">
        <v>32818400</v>
      </c>
      <c r="M283" s="321" t="s">
        <v>1372</v>
      </c>
      <c r="N283" s="220" t="s">
        <v>4809</v>
      </c>
      <c r="O283" s="220" t="s">
        <v>4810</v>
      </c>
      <c r="P283" s="321" t="s">
        <v>1373</v>
      </c>
      <c r="Q283" s="322" t="s">
        <v>1374</v>
      </c>
      <c r="R283" s="323" t="s">
        <v>58</v>
      </c>
      <c r="S283" s="324" t="s">
        <v>175</v>
      </c>
      <c r="T283" s="325">
        <v>95</v>
      </c>
      <c r="U283" s="326" t="s">
        <v>2351</v>
      </c>
      <c r="V283" s="326" t="s">
        <v>2349</v>
      </c>
      <c r="W283" s="327">
        <v>54</v>
      </c>
      <c r="X283" s="333" t="s">
        <v>779</v>
      </c>
      <c r="Y283" s="329">
        <v>14363186000158</v>
      </c>
      <c r="Z283" s="330">
        <v>95150000</v>
      </c>
      <c r="AA283" s="331"/>
      <c r="AB283" s="218" t="s">
        <v>5526</v>
      </c>
      <c r="AC283" s="332" t="s">
        <v>3685</v>
      </c>
      <c r="AD283" s="332">
        <v>134</v>
      </c>
      <c r="AE283" s="332" t="s">
        <v>6540</v>
      </c>
      <c r="AF283" s="332" t="s">
        <v>6541</v>
      </c>
      <c r="AG283"/>
      <c r="AH283"/>
      <c r="AI283"/>
      <c r="AJ283"/>
      <c r="AK283" s="193" t="s">
        <v>2350</v>
      </c>
      <c r="AL283" s="192"/>
      <c r="AM283" s="192"/>
      <c r="AN283" s="192"/>
      <c r="AO283" s="192"/>
      <c r="AP283" s="140"/>
      <c r="AQ283" s="194"/>
      <c r="AR283" s="207"/>
      <c r="AS283" s="208"/>
    </row>
    <row r="284" spans="1:45">
      <c r="A284" s="312" t="s">
        <v>662</v>
      </c>
      <c r="B284" s="313">
        <v>246</v>
      </c>
      <c r="C284" s="314">
        <v>0.19598415690315299</v>
      </c>
      <c r="D284" s="315">
        <v>26206</v>
      </c>
      <c r="E284" s="316">
        <v>0.90153185224166399</v>
      </c>
      <c r="F284" s="317">
        <v>1.9232659540592001E-3</v>
      </c>
      <c r="G284" s="318">
        <v>4114.05</v>
      </c>
      <c r="H284" s="319">
        <v>3884.9972271995798</v>
      </c>
      <c r="I284" s="320">
        <v>7999.0501803564002</v>
      </c>
      <c r="J284" s="216" t="s">
        <v>4031</v>
      </c>
      <c r="K284" s="220">
        <v>54</v>
      </c>
      <c r="L284" s="234">
        <v>32428200</v>
      </c>
      <c r="M284" s="321" t="s">
        <v>1375</v>
      </c>
      <c r="N284" s="220" t="s">
        <v>4811</v>
      </c>
      <c r="O284" s="220" t="s">
        <v>4812</v>
      </c>
      <c r="P284" s="321" t="s">
        <v>1376</v>
      </c>
      <c r="Q284" s="322" t="s">
        <v>1377</v>
      </c>
      <c r="R284" s="323" t="s">
        <v>58</v>
      </c>
      <c r="S284" s="324" t="s">
        <v>176</v>
      </c>
      <c r="T284" s="325">
        <v>158</v>
      </c>
      <c r="U284" s="326" t="s">
        <v>2351</v>
      </c>
      <c r="V284" s="326" t="s">
        <v>2349</v>
      </c>
      <c r="W284" s="327">
        <v>54</v>
      </c>
      <c r="X284" s="333" t="s">
        <v>780</v>
      </c>
      <c r="Y284" s="329">
        <v>14050000000100</v>
      </c>
      <c r="Z284" s="330">
        <v>95320000</v>
      </c>
      <c r="AA284" s="331"/>
      <c r="AB284" s="218" t="s">
        <v>5527</v>
      </c>
      <c r="AC284" s="332" t="s">
        <v>6542</v>
      </c>
      <c r="AD284" s="332">
        <v>512</v>
      </c>
      <c r="AE284" s="332" t="s">
        <v>6543</v>
      </c>
      <c r="AF284" s="332" t="s">
        <v>6544</v>
      </c>
      <c r="AG284"/>
      <c r="AH284"/>
      <c r="AI284"/>
      <c r="AJ284"/>
      <c r="AK284" s="193" t="s">
        <v>2350</v>
      </c>
      <c r="AL284" s="192"/>
      <c r="AM284" s="192"/>
      <c r="AN284" s="192"/>
      <c r="AO284" s="192"/>
      <c r="AP284" s="140"/>
      <c r="AQ284" s="194"/>
      <c r="AR284" s="207"/>
      <c r="AS284" s="208"/>
    </row>
    <row r="285" spans="1:45">
      <c r="A285" s="312" t="s">
        <v>663</v>
      </c>
      <c r="B285" s="313">
        <v>115</v>
      </c>
      <c r="C285" s="314">
        <v>0.133515077694248</v>
      </c>
      <c r="D285" s="315">
        <v>2419</v>
      </c>
      <c r="E285" s="316">
        <v>0.42961129707754597</v>
      </c>
      <c r="F285" s="317">
        <v>9.1650314860641097E-4</v>
      </c>
      <c r="G285" s="318">
        <v>4114.05</v>
      </c>
      <c r="H285" s="319">
        <v>1851.3363601849501</v>
      </c>
      <c r="I285" s="320">
        <v>5965.3893133417696</v>
      </c>
      <c r="J285" s="216" t="s">
        <v>4032</v>
      </c>
      <c r="K285" s="220">
        <v>55</v>
      </c>
      <c r="L285" s="234">
        <v>33381022</v>
      </c>
      <c r="M285" s="321" t="s">
        <v>1378</v>
      </c>
      <c r="N285" s="220" t="s">
        <v>4813</v>
      </c>
      <c r="O285" s="220" t="s">
        <v>4814</v>
      </c>
      <c r="P285" s="321" t="s">
        <v>1379</v>
      </c>
      <c r="Q285" s="322" t="s">
        <v>1380</v>
      </c>
      <c r="R285" s="323" t="s">
        <v>58</v>
      </c>
      <c r="S285" s="324" t="s">
        <v>177</v>
      </c>
      <c r="T285" s="325">
        <v>65</v>
      </c>
      <c r="U285" s="326" t="s">
        <v>1381</v>
      </c>
      <c r="V285" s="326" t="s">
        <v>2349</v>
      </c>
      <c r="W285" s="327">
        <v>55</v>
      </c>
      <c r="X285" s="333" t="s">
        <v>781</v>
      </c>
      <c r="Y285" s="329">
        <v>97529404000109</v>
      </c>
      <c r="Z285" s="330">
        <v>98758000</v>
      </c>
      <c r="AA285" s="331"/>
      <c r="AB285" s="218" t="s">
        <v>5528</v>
      </c>
      <c r="AC285" s="332" t="s">
        <v>6545</v>
      </c>
      <c r="AD285" s="332">
        <v>65</v>
      </c>
      <c r="AE285" s="332" t="s">
        <v>6546</v>
      </c>
      <c r="AF285" s="332" t="s">
        <v>6547</v>
      </c>
      <c r="AG285"/>
      <c r="AH285"/>
      <c r="AI285"/>
      <c r="AJ285"/>
      <c r="AK285" s="193" t="s">
        <v>2350</v>
      </c>
      <c r="AL285" s="192"/>
      <c r="AM285" s="192"/>
      <c r="AN285" s="192"/>
      <c r="AO285" s="192"/>
      <c r="AP285" s="140"/>
      <c r="AQ285" s="194"/>
      <c r="AR285" s="207"/>
      <c r="AS285" s="208"/>
    </row>
    <row r="286" spans="1:45" s="198" customFormat="1">
      <c r="A286" s="212" t="s">
        <v>664</v>
      </c>
      <c r="B286" s="313">
        <v>0</v>
      </c>
      <c r="C286" s="314"/>
      <c r="D286" s="315"/>
      <c r="E286" s="316">
        <v>0</v>
      </c>
      <c r="F286" s="317">
        <v>0</v>
      </c>
      <c r="G286" s="318"/>
      <c r="H286" s="319">
        <v>0</v>
      </c>
      <c r="I286" s="320">
        <v>0</v>
      </c>
      <c r="J286" s="275" t="s">
        <v>4033</v>
      </c>
      <c r="K286" s="270">
        <v>54</v>
      </c>
      <c r="L286" s="271">
        <v>32941005</v>
      </c>
      <c r="M286" s="339" t="s">
        <v>1382</v>
      </c>
      <c r="N286" s="270" t="s">
        <v>4815</v>
      </c>
      <c r="O286" s="270" t="s">
        <v>4816</v>
      </c>
      <c r="P286" s="339" t="s">
        <v>1383</v>
      </c>
      <c r="Q286" s="340"/>
      <c r="R286" s="341" t="s">
        <v>58</v>
      </c>
      <c r="S286" s="348"/>
      <c r="T286" s="343"/>
      <c r="U286" s="212"/>
      <c r="V286" s="212"/>
      <c r="W286" s="327"/>
      <c r="X286" s="333" t="s">
        <v>2479</v>
      </c>
      <c r="Y286" s="329"/>
      <c r="Z286" s="330"/>
      <c r="AA286" s="344"/>
      <c r="AB286" s="270" t="s">
        <v>5529</v>
      </c>
      <c r="AC286" s="345" t="s">
        <v>6548</v>
      </c>
      <c r="AD286" s="345">
        <v>1012</v>
      </c>
      <c r="AE286" s="345" t="s">
        <v>6549</v>
      </c>
      <c r="AF286" s="345" t="s">
        <v>6550</v>
      </c>
      <c r="AG286" s="272"/>
      <c r="AH286" s="272"/>
      <c r="AI286" s="272"/>
      <c r="AJ286" s="272"/>
      <c r="AK286" s="196"/>
      <c r="AL286" s="195"/>
      <c r="AM286" s="195"/>
      <c r="AN286" s="195"/>
      <c r="AO286" s="195"/>
      <c r="AP286" s="188"/>
      <c r="AQ286" s="197"/>
      <c r="AR286" s="211"/>
      <c r="AS286" s="212"/>
    </row>
    <row r="287" spans="1:45">
      <c r="A287" s="312" t="s">
        <v>665</v>
      </c>
      <c r="B287" s="313">
        <v>482</v>
      </c>
      <c r="C287" s="314">
        <v>0.28294461540361798</v>
      </c>
      <c r="D287" s="315">
        <v>27685</v>
      </c>
      <c r="E287" s="316">
        <v>1.3123150596333599</v>
      </c>
      <c r="F287" s="317">
        <v>2.7996025530503902E-3</v>
      </c>
      <c r="G287" s="318">
        <v>4114.05</v>
      </c>
      <c r="H287" s="319">
        <v>5655.1971571617896</v>
      </c>
      <c r="I287" s="320">
        <v>9769.2501103186096</v>
      </c>
      <c r="J287" s="221" t="s">
        <v>4034</v>
      </c>
      <c r="K287" s="220">
        <v>51</v>
      </c>
      <c r="L287" s="234">
        <v>34792200</v>
      </c>
      <c r="M287" s="321" t="s">
        <v>1384</v>
      </c>
      <c r="N287" s="220" t="s">
        <v>4817</v>
      </c>
      <c r="O287" s="220" t="s">
        <v>4818</v>
      </c>
      <c r="P287" s="321" t="s">
        <v>1385</v>
      </c>
      <c r="Q287" s="322" t="s">
        <v>1386</v>
      </c>
      <c r="R287" s="323" t="s">
        <v>58</v>
      </c>
      <c r="S287" s="324" t="s">
        <v>178</v>
      </c>
      <c r="T287" s="325">
        <v>1449</v>
      </c>
      <c r="U287" s="326" t="s">
        <v>2351</v>
      </c>
      <c r="V287" s="326" t="s">
        <v>2349</v>
      </c>
      <c r="W287" s="327">
        <v>51</v>
      </c>
      <c r="X287" s="333" t="s">
        <v>782</v>
      </c>
      <c r="Y287" s="329">
        <v>14352446000190</v>
      </c>
      <c r="Z287" s="330">
        <v>92480000</v>
      </c>
      <c r="AA287" s="331"/>
      <c r="AB287" s="218" t="s">
        <v>5530</v>
      </c>
      <c r="AC287" s="332" t="s">
        <v>6551</v>
      </c>
      <c r="AD287" s="332">
        <v>130</v>
      </c>
      <c r="AE287" s="332" t="s">
        <v>6552</v>
      </c>
      <c r="AF287" s="332" t="s">
        <v>6553</v>
      </c>
      <c r="AG287"/>
      <c r="AH287"/>
      <c r="AI287"/>
      <c r="AJ287"/>
      <c r="AK287" s="193" t="s">
        <v>2350</v>
      </c>
      <c r="AL287" s="192"/>
      <c r="AM287" s="192"/>
      <c r="AN287" s="192"/>
      <c r="AO287" s="192"/>
      <c r="AP287" s="140"/>
      <c r="AQ287" s="194"/>
      <c r="AR287" s="207"/>
      <c r="AS287" s="208"/>
    </row>
    <row r="288" spans="1:45">
      <c r="A288" s="312" t="s">
        <v>666</v>
      </c>
      <c r="B288" s="313">
        <v>383</v>
      </c>
      <c r="C288" s="314">
        <v>0.22984675436168001</v>
      </c>
      <c r="D288" s="315">
        <v>4265</v>
      </c>
      <c r="E288" s="316">
        <v>0.80524165141259296</v>
      </c>
      <c r="F288" s="317">
        <v>1.7178470722930201E-3</v>
      </c>
      <c r="G288" s="318">
        <v>4114.05</v>
      </c>
      <c r="H288" s="319">
        <v>3470.0510860319</v>
      </c>
      <c r="I288" s="320">
        <v>7584.10403918872</v>
      </c>
      <c r="J288" s="222" t="s">
        <v>4035</v>
      </c>
      <c r="K288" s="220">
        <v>55</v>
      </c>
      <c r="L288" s="234">
        <v>37571100</v>
      </c>
      <c r="M288" s="321" t="s">
        <v>1387</v>
      </c>
      <c r="N288" s="220" t="s">
        <v>4819</v>
      </c>
      <c r="O288" s="220" t="s">
        <v>4820</v>
      </c>
      <c r="P288" s="321" t="s">
        <v>1388</v>
      </c>
      <c r="Q288" s="322" t="s">
        <v>1389</v>
      </c>
      <c r="R288" s="323" t="s">
        <v>58</v>
      </c>
      <c r="S288" s="324" t="s">
        <v>179</v>
      </c>
      <c r="T288" s="325">
        <v>415</v>
      </c>
      <c r="U288" s="326" t="s">
        <v>2371</v>
      </c>
      <c r="V288" s="326" t="s">
        <v>2349</v>
      </c>
      <c r="W288" s="327">
        <v>55</v>
      </c>
      <c r="X288" s="333" t="s">
        <v>783</v>
      </c>
      <c r="Y288" s="329">
        <v>13441603000170</v>
      </c>
      <c r="Z288" s="330">
        <v>98338000</v>
      </c>
      <c r="AA288" s="331"/>
      <c r="AB288" s="218" t="s">
        <v>5531</v>
      </c>
      <c r="AC288" s="332" t="s">
        <v>6554</v>
      </c>
      <c r="AD288" s="332">
        <v>415</v>
      </c>
      <c r="AE288" s="332" t="s">
        <v>6555</v>
      </c>
      <c r="AF288" s="332" t="s">
        <v>6556</v>
      </c>
      <c r="AG288"/>
      <c r="AH288"/>
      <c r="AI288"/>
      <c r="AJ288"/>
      <c r="AK288" s="193" t="s">
        <v>2350</v>
      </c>
      <c r="AL288" s="192"/>
      <c r="AM288" s="192"/>
      <c r="AN288" s="192"/>
      <c r="AO288" s="192"/>
      <c r="AP288" s="140"/>
      <c r="AQ288" s="194"/>
      <c r="AR288" s="207"/>
      <c r="AS288" s="210"/>
    </row>
    <row r="289" spans="1:45">
      <c r="A289" s="312" t="s">
        <v>667</v>
      </c>
      <c r="B289" s="313">
        <v>149</v>
      </c>
      <c r="C289" s="314">
        <v>0.236118223453855</v>
      </c>
      <c r="D289" s="315">
        <v>3879</v>
      </c>
      <c r="E289" s="316">
        <v>0.81552536610358695</v>
      </c>
      <c r="F289" s="317">
        <v>1.7397856408497101E-3</v>
      </c>
      <c r="G289" s="318">
        <v>4114.05</v>
      </c>
      <c r="H289" s="319">
        <v>3514.3669945164202</v>
      </c>
      <c r="I289" s="320">
        <v>7628.4199476732401</v>
      </c>
      <c r="J289" s="219" t="s">
        <v>4036</v>
      </c>
      <c r="K289" s="220">
        <v>51</v>
      </c>
      <c r="L289" s="234">
        <v>36165012</v>
      </c>
      <c r="M289" s="321" t="s">
        <v>1390</v>
      </c>
      <c r="N289" s="223" t="s">
        <v>4821</v>
      </c>
      <c r="O289" s="220" t="s">
        <v>4822</v>
      </c>
      <c r="P289" s="321" t="s">
        <v>1391</v>
      </c>
      <c r="Q289" s="322" t="s">
        <v>1392</v>
      </c>
      <c r="R289" s="323" t="s">
        <v>58</v>
      </c>
      <c r="S289" s="324" t="s">
        <v>180</v>
      </c>
      <c r="T289" s="325" t="s">
        <v>2354</v>
      </c>
      <c r="U289" s="326" t="s">
        <v>2351</v>
      </c>
      <c r="V289" s="326" t="s">
        <v>2349</v>
      </c>
      <c r="W289" s="327">
        <v>51</v>
      </c>
      <c r="X289" s="333" t="s">
        <v>784</v>
      </c>
      <c r="Y289" s="329">
        <v>14438778000191</v>
      </c>
      <c r="Z289" s="330">
        <v>96545000</v>
      </c>
      <c r="AA289" s="331"/>
      <c r="AB289" s="218" t="s">
        <v>5532</v>
      </c>
      <c r="AC289" s="332" t="s">
        <v>6557</v>
      </c>
      <c r="AD289" s="332">
        <v>0</v>
      </c>
      <c r="AE289" s="332" t="s">
        <v>6558</v>
      </c>
      <c r="AF289" s="332" t="s">
        <v>6559</v>
      </c>
      <c r="AG289"/>
      <c r="AH289"/>
      <c r="AI289"/>
      <c r="AJ289"/>
      <c r="AK289" s="193" t="s">
        <v>2350</v>
      </c>
      <c r="AL289" s="192"/>
      <c r="AM289" s="192"/>
      <c r="AN289" s="192"/>
      <c r="AO289" s="192"/>
      <c r="AP289" s="140"/>
      <c r="AQ289" s="194"/>
      <c r="AR289" s="207"/>
      <c r="AS289" s="208"/>
    </row>
    <row r="290" spans="1:45">
      <c r="A290" s="312" t="s">
        <v>668</v>
      </c>
      <c r="B290" s="313">
        <v>13470</v>
      </c>
      <c r="C290" s="314">
        <v>0.25768051847900503</v>
      </c>
      <c r="D290" s="315">
        <v>251147</v>
      </c>
      <c r="E290" s="316">
        <v>1.6636837890984999</v>
      </c>
      <c r="F290" s="317">
        <v>3.5491883974340601E-3</v>
      </c>
      <c r="G290" s="318">
        <v>4114.05</v>
      </c>
      <c r="H290" s="319">
        <v>7169.3605628168098</v>
      </c>
      <c r="I290" s="320">
        <v>11283.4135159736</v>
      </c>
      <c r="J290" s="222" t="s">
        <v>4037</v>
      </c>
      <c r="K290" s="220">
        <v>51</v>
      </c>
      <c r="L290" s="234">
        <v>35949999</v>
      </c>
      <c r="M290" s="321" t="s">
        <v>1393</v>
      </c>
      <c r="N290" s="220" t="s">
        <v>4823</v>
      </c>
      <c r="O290" s="220" t="s">
        <v>4824</v>
      </c>
      <c r="P290" s="321" t="s">
        <v>1394</v>
      </c>
      <c r="Q290" s="322" t="s">
        <v>1395</v>
      </c>
      <c r="R290" s="323" t="s">
        <v>58</v>
      </c>
      <c r="S290" s="324" t="s">
        <v>181</v>
      </c>
      <c r="T290" s="325">
        <v>20</v>
      </c>
      <c r="U290" s="326" t="s">
        <v>1396</v>
      </c>
      <c r="V290" s="326" t="s">
        <v>2349</v>
      </c>
      <c r="W290" s="327">
        <v>51</v>
      </c>
      <c r="X290" s="333" t="s">
        <v>785</v>
      </c>
      <c r="Y290" s="329">
        <v>14434652000149</v>
      </c>
      <c r="Z290" s="330">
        <v>93510020</v>
      </c>
      <c r="AA290" s="331"/>
      <c r="AB290" s="218" t="s">
        <v>5533</v>
      </c>
      <c r="AC290" s="332" t="s">
        <v>6560</v>
      </c>
      <c r="AD290" s="332">
        <v>20</v>
      </c>
      <c r="AE290" s="332" t="s">
        <v>6561</v>
      </c>
      <c r="AF290" s="332" t="s">
        <v>6562</v>
      </c>
      <c r="AG290"/>
      <c r="AH290"/>
      <c r="AI290"/>
      <c r="AJ290"/>
      <c r="AK290" s="193" t="s">
        <v>2350</v>
      </c>
      <c r="AL290" s="192"/>
      <c r="AM290" s="192"/>
      <c r="AN290" s="192"/>
      <c r="AO290" s="192"/>
      <c r="AP290" s="140"/>
      <c r="AQ290" s="194"/>
      <c r="AR290" s="207"/>
      <c r="AS290" s="208"/>
    </row>
    <row r="291" spans="1:45">
      <c r="A291" s="312" t="s">
        <v>669</v>
      </c>
      <c r="B291" s="313">
        <v>575</v>
      </c>
      <c r="C291" s="314">
        <v>0.24247523290992801</v>
      </c>
      <c r="D291" s="315">
        <v>3631</v>
      </c>
      <c r="E291" s="316">
        <v>0.82922296748475499</v>
      </c>
      <c r="F291" s="317">
        <v>1.7690071601151401E-3</v>
      </c>
      <c r="G291" s="318">
        <v>4114.05</v>
      </c>
      <c r="H291" s="319">
        <v>3573.3944634325799</v>
      </c>
      <c r="I291" s="320">
        <v>7687.4474165893998</v>
      </c>
      <c r="J291" s="216" t="s">
        <v>4038</v>
      </c>
      <c r="K291" s="220">
        <v>55</v>
      </c>
      <c r="L291" s="234">
        <v>35441033</v>
      </c>
      <c r="M291" s="321" t="s">
        <v>1397</v>
      </c>
      <c r="N291" s="220" t="s">
        <v>4825</v>
      </c>
      <c r="O291" s="220" t="s">
        <v>4826</v>
      </c>
      <c r="P291" s="321" t="s">
        <v>1398</v>
      </c>
      <c r="Q291" s="322" t="s">
        <v>1399</v>
      </c>
      <c r="R291" s="323" t="s">
        <v>58</v>
      </c>
      <c r="S291" s="324" t="s">
        <v>182</v>
      </c>
      <c r="T291" s="325">
        <v>80</v>
      </c>
      <c r="U291" s="326" t="s">
        <v>2351</v>
      </c>
      <c r="V291" s="326" t="s">
        <v>2349</v>
      </c>
      <c r="W291" s="327">
        <v>55</v>
      </c>
      <c r="X291" s="333" t="s">
        <v>786</v>
      </c>
      <c r="Y291" s="329">
        <v>14297500000141</v>
      </c>
      <c r="Z291" s="330">
        <v>98955000</v>
      </c>
      <c r="AA291" s="331"/>
      <c r="AB291" s="218" t="s">
        <v>5534</v>
      </c>
      <c r="AC291" s="332" t="s">
        <v>6563</v>
      </c>
      <c r="AD291" s="332">
        <v>80</v>
      </c>
      <c r="AE291" s="332" t="s">
        <v>6564</v>
      </c>
      <c r="AF291" s="332" t="s">
        <v>6565</v>
      </c>
      <c r="AG291"/>
      <c r="AH291"/>
      <c r="AI291"/>
      <c r="AJ291"/>
      <c r="AK291" s="193" t="s">
        <v>2350</v>
      </c>
      <c r="AL291" s="192"/>
      <c r="AM291" s="192"/>
      <c r="AN291" s="192"/>
      <c r="AO291" s="192"/>
      <c r="AP291" s="140"/>
      <c r="AQ291" s="194"/>
      <c r="AR291" s="207"/>
      <c r="AS291" s="208"/>
    </row>
    <row r="292" spans="1:45">
      <c r="A292" s="312" t="s">
        <v>670</v>
      </c>
      <c r="B292" s="313">
        <v>28</v>
      </c>
      <c r="C292" s="314">
        <v>0.22291287599339801</v>
      </c>
      <c r="D292" s="315">
        <v>2260</v>
      </c>
      <c r="E292" s="316">
        <v>0.70998867439233504</v>
      </c>
      <c r="F292" s="317">
        <v>1.51464093235429E-3</v>
      </c>
      <c r="G292" s="318">
        <v>4114.05</v>
      </c>
      <c r="H292" s="319">
        <v>3059.57468335566</v>
      </c>
      <c r="I292" s="320">
        <v>7173.6276365124804</v>
      </c>
      <c r="J292" s="214" t="s">
        <v>4039</v>
      </c>
      <c r="K292" s="220">
        <v>55</v>
      </c>
      <c r="L292" s="234">
        <v>37971100</v>
      </c>
      <c r="M292" s="321" t="s">
        <v>1400</v>
      </c>
      <c r="N292" s="220" t="s">
        <v>4827</v>
      </c>
      <c r="O292" s="220" t="s">
        <v>4828</v>
      </c>
      <c r="P292" s="321" t="s">
        <v>1401</v>
      </c>
      <c r="Q292" s="322" t="s">
        <v>1402</v>
      </c>
      <c r="R292" s="323" t="s">
        <v>58</v>
      </c>
      <c r="S292" s="324" t="s">
        <v>183</v>
      </c>
      <c r="T292" s="325">
        <v>765</v>
      </c>
      <c r="U292" s="326" t="s">
        <v>2351</v>
      </c>
      <c r="V292" s="326" t="s">
        <v>2349</v>
      </c>
      <c r="W292" s="327">
        <v>55</v>
      </c>
      <c r="X292" s="333" t="s">
        <v>787</v>
      </c>
      <c r="Y292" s="329">
        <v>14329477000120</v>
      </c>
      <c r="Z292" s="330">
        <v>98370000</v>
      </c>
      <c r="AA292" s="331"/>
      <c r="AB292" s="218" t="s">
        <v>5535</v>
      </c>
      <c r="AC292" s="332" t="s">
        <v>6566</v>
      </c>
      <c r="AD292" s="332">
        <v>765</v>
      </c>
      <c r="AE292" s="332" t="s">
        <v>6567</v>
      </c>
      <c r="AF292" s="332" t="s">
        <v>6568</v>
      </c>
      <c r="AG292"/>
      <c r="AH292"/>
      <c r="AI292"/>
      <c r="AJ292"/>
      <c r="AK292" s="193" t="s">
        <v>2350</v>
      </c>
      <c r="AL292" s="192"/>
      <c r="AM292" s="192"/>
      <c r="AN292" s="192"/>
      <c r="AO292" s="192"/>
      <c r="AP292" s="140"/>
      <c r="AQ292" s="194"/>
      <c r="AR292" s="207"/>
      <c r="AS292" s="208"/>
    </row>
    <row r="293" spans="1:45">
      <c r="A293" s="312" t="s">
        <v>671</v>
      </c>
      <c r="B293" s="313">
        <v>43</v>
      </c>
      <c r="C293" s="314">
        <v>0.18246768076877301</v>
      </c>
      <c r="D293" s="315">
        <v>1926</v>
      </c>
      <c r="E293" s="316">
        <v>0.56739354991344704</v>
      </c>
      <c r="F293" s="317">
        <v>1.2104383160594101E-3</v>
      </c>
      <c r="G293" s="318">
        <v>4114.05</v>
      </c>
      <c r="H293" s="319">
        <v>2445.0853984400101</v>
      </c>
      <c r="I293" s="320">
        <v>6559.13835159683</v>
      </c>
      <c r="J293" s="222" t="s">
        <v>4040</v>
      </c>
      <c r="K293" s="220">
        <v>54</v>
      </c>
      <c r="L293" s="234">
        <v>36178051</v>
      </c>
      <c r="M293" s="321" t="s">
        <v>1403</v>
      </c>
      <c r="N293" s="220" t="s">
        <v>4829</v>
      </c>
      <c r="O293" s="220" t="s">
        <v>4830</v>
      </c>
      <c r="P293" s="321" t="s">
        <v>1404</v>
      </c>
      <c r="Q293" s="322" t="s">
        <v>1405</v>
      </c>
      <c r="R293" s="323" t="s">
        <v>58</v>
      </c>
      <c r="S293" s="324" t="s">
        <v>184</v>
      </c>
      <c r="T293" s="325">
        <v>1713</v>
      </c>
      <c r="U293" s="326" t="s">
        <v>1406</v>
      </c>
      <c r="V293" s="326" t="s">
        <v>2349</v>
      </c>
      <c r="W293" s="327">
        <v>54</v>
      </c>
      <c r="X293" s="333" t="s">
        <v>788</v>
      </c>
      <c r="Y293" s="329">
        <v>14381217000101</v>
      </c>
      <c r="Z293" s="330">
        <v>99687000</v>
      </c>
      <c r="AA293" s="331"/>
      <c r="AB293" s="218" t="s">
        <v>5536</v>
      </c>
      <c r="AC293" s="332" t="s">
        <v>7171</v>
      </c>
      <c r="AD293" s="332">
        <v>0</v>
      </c>
      <c r="AE293" s="332" t="s">
        <v>7172</v>
      </c>
      <c r="AF293" s="332" t="s">
        <v>7173</v>
      </c>
      <c r="AG293"/>
      <c r="AH293"/>
      <c r="AI293"/>
      <c r="AJ293" s="192"/>
      <c r="AK293" s="193" t="s">
        <v>2350</v>
      </c>
      <c r="AL293" s="192"/>
      <c r="AM293" s="192"/>
      <c r="AN293" s="192"/>
      <c r="AO293" s="192"/>
      <c r="AP293" s="140"/>
      <c r="AQ293" s="194"/>
      <c r="AR293" s="207"/>
      <c r="AS293" s="208"/>
    </row>
    <row r="294" spans="1:45">
      <c r="A294" s="312" t="s">
        <v>672</v>
      </c>
      <c r="B294" s="313">
        <v>6178</v>
      </c>
      <c r="C294" s="314">
        <v>0.32201210413992298</v>
      </c>
      <c r="D294" s="315">
        <v>46208</v>
      </c>
      <c r="E294" s="316">
        <v>1.61279724339715</v>
      </c>
      <c r="F294" s="317">
        <v>3.4406305460129099E-3</v>
      </c>
      <c r="G294" s="318">
        <v>4114.05</v>
      </c>
      <c r="H294" s="319">
        <v>6950.0737029460697</v>
      </c>
      <c r="I294" s="320">
        <v>11064.126656102901</v>
      </c>
      <c r="J294" s="216" t="s">
        <v>4041</v>
      </c>
      <c r="K294" s="220">
        <v>51</v>
      </c>
      <c r="L294" s="234">
        <v>36638200</v>
      </c>
      <c r="M294" s="321" t="s">
        <v>1407</v>
      </c>
      <c r="N294" s="227" t="s">
        <v>4831</v>
      </c>
      <c r="O294" s="220" t="s">
        <v>4832</v>
      </c>
      <c r="P294" s="321" t="s">
        <v>1408</v>
      </c>
      <c r="Q294" s="322" t="s">
        <v>1409</v>
      </c>
      <c r="R294" s="323" t="s">
        <v>58</v>
      </c>
      <c r="S294" s="324" t="s">
        <v>185</v>
      </c>
      <c r="T294" s="351">
        <v>1251</v>
      </c>
      <c r="U294" s="326" t="s">
        <v>2351</v>
      </c>
      <c r="V294" s="326" t="s">
        <v>2363</v>
      </c>
      <c r="W294" s="327">
        <v>51</v>
      </c>
      <c r="X294" s="333" t="s">
        <v>789</v>
      </c>
      <c r="Y294" s="329">
        <v>13504145000171</v>
      </c>
      <c r="Z294" s="330">
        <v>95520000</v>
      </c>
      <c r="AA294" s="331"/>
      <c r="AB294" s="218" t="s">
        <v>5537</v>
      </c>
      <c r="AC294" s="332" t="s">
        <v>5914</v>
      </c>
      <c r="AD294" s="332">
        <v>2230</v>
      </c>
      <c r="AE294" s="332" t="s">
        <v>6569</v>
      </c>
      <c r="AF294" s="332" t="s">
        <v>6570</v>
      </c>
      <c r="AG294"/>
      <c r="AH294"/>
      <c r="AI294"/>
      <c r="AJ294"/>
      <c r="AK294" s="193" t="s">
        <v>2350</v>
      </c>
      <c r="AL294" s="192"/>
      <c r="AM294" s="192"/>
      <c r="AN294" s="192"/>
      <c r="AO294" s="192"/>
      <c r="AP294" s="140"/>
      <c r="AQ294" s="194"/>
      <c r="AR294" s="207"/>
      <c r="AS294" s="209"/>
    </row>
    <row r="295" spans="1:45">
      <c r="A295" s="312" t="s">
        <v>673</v>
      </c>
      <c r="B295" s="313">
        <v>454</v>
      </c>
      <c r="C295" s="314">
        <v>0.20865249378968101</v>
      </c>
      <c r="D295" s="315">
        <v>4012</v>
      </c>
      <c r="E295" s="316">
        <v>0.72431539889071395</v>
      </c>
      <c r="F295" s="317">
        <v>1.5452045795425701E-3</v>
      </c>
      <c r="G295" s="318">
        <v>4114.05</v>
      </c>
      <c r="H295" s="319">
        <v>3121.3132506759998</v>
      </c>
      <c r="I295" s="320">
        <v>7235.3662038328202</v>
      </c>
      <c r="J295" s="219" t="s">
        <v>4042</v>
      </c>
      <c r="K295" s="220">
        <v>54</v>
      </c>
      <c r="L295" s="234">
        <v>35311266</v>
      </c>
      <c r="M295" s="321" t="s">
        <v>1410</v>
      </c>
      <c r="N295" s="220" t="s">
        <v>4833</v>
      </c>
      <c r="O295" s="220" t="s">
        <v>4834</v>
      </c>
      <c r="P295" s="321" t="s">
        <v>1411</v>
      </c>
      <c r="Q295" s="322" t="s">
        <v>1412</v>
      </c>
      <c r="R295" s="323" t="s">
        <v>58</v>
      </c>
      <c r="S295" s="324" t="s">
        <v>186</v>
      </c>
      <c r="T295" s="325">
        <v>1090</v>
      </c>
      <c r="U295" s="326" t="s">
        <v>2371</v>
      </c>
      <c r="V295" s="326" t="s">
        <v>2349</v>
      </c>
      <c r="W295" s="327">
        <v>54</v>
      </c>
      <c r="X295" s="333" t="s">
        <v>790</v>
      </c>
      <c r="Y295" s="329">
        <v>14377341000195</v>
      </c>
      <c r="Z295" s="330">
        <v>99850000</v>
      </c>
      <c r="AA295" s="331"/>
      <c r="AB295" s="218" t="s">
        <v>5538</v>
      </c>
      <c r="AC295" s="332" t="s">
        <v>6571</v>
      </c>
      <c r="AD295" s="332">
        <v>610</v>
      </c>
      <c r="AE295" s="332" t="s">
        <v>6572</v>
      </c>
      <c r="AF295" s="332" t="s">
        <v>6573</v>
      </c>
      <c r="AG295"/>
      <c r="AH295"/>
      <c r="AI295"/>
      <c r="AJ295"/>
      <c r="AK295" s="193" t="s">
        <v>2350</v>
      </c>
      <c r="AL295" s="192"/>
      <c r="AM295" s="192"/>
      <c r="AN295" s="192"/>
      <c r="AO295" s="192"/>
      <c r="AP295" s="140"/>
      <c r="AQ295" s="194"/>
      <c r="AR295" s="207"/>
      <c r="AS295" s="208"/>
    </row>
    <row r="296" spans="1:45">
      <c r="A296" s="312" t="s">
        <v>674</v>
      </c>
      <c r="B296" s="313">
        <v>47</v>
      </c>
      <c r="C296" s="314">
        <v>0.33023268960934499</v>
      </c>
      <c r="D296" s="315">
        <v>12023</v>
      </c>
      <c r="E296" s="316">
        <v>1.3515184811296499</v>
      </c>
      <c r="F296" s="317">
        <v>2.8832364320519701E-3</v>
      </c>
      <c r="G296" s="318">
        <v>4114.05</v>
      </c>
      <c r="H296" s="319">
        <v>5824.1375927449799</v>
      </c>
      <c r="I296" s="320">
        <v>9938.1905459017999</v>
      </c>
      <c r="J296" s="222" t="s">
        <v>4043</v>
      </c>
      <c r="K296" s="220">
        <v>51</v>
      </c>
      <c r="L296" s="234">
        <v>36681200</v>
      </c>
      <c r="M296" s="321" t="s">
        <v>1413</v>
      </c>
      <c r="N296" s="220" t="s">
        <v>4835</v>
      </c>
      <c r="O296" s="220" t="s">
        <v>4836</v>
      </c>
      <c r="P296" s="321" t="s">
        <v>1414</v>
      </c>
      <c r="Q296" s="322" t="s">
        <v>1415</v>
      </c>
      <c r="R296" s="323" t="s">
        <v>58</v>
      </c>
      <c r="S296" s="324" t="s">
        <v>187</v>
      </c>
      <c r="T296" s="325">
        <v>755</v>
      </c>
      <c r="U296" s="326" t="s">
        <v>2351</v>
      </c>
      <c r="V296" s="326" t="s">
        <v>2349</v>
      </c>
      <c r="W296" s="327">
        <v>51</v>
      </c>
      <c r="X296" s="333" t="s">
        <v>791</v>
      </c>
      <c r="Y296" s="329">
        <v>14072265000100</v>
      </c>
      <c r="Z296" s="330">
        <v>95540000</v>
      </c>
      <c r="AA296" s="331"/>
      <c r="AB296" s="218" t="s">
        <v>5539</v>
      </c>
      <c r="AC296" s="332" t="s">
        <v>6574</v>
      </c>
      <c r="AD296" s="332">
        <v>1361</v>
      </c>
      <c r="AE296" s="332" t="s">
        <v>6575</v>
      </c>
      <c r="AF296" s="332" t="s">
        <v>6576</v>
      </c>
      <c r="AG296"/>
      <c r="AH296"/>
      <c r="AI296"/>
      <c r="AJ296"/>
      <c r="AK296" s="193" t="s">
        <v>2350</v>
      </c>
      <c r="AL296" s="192"/>
      <c r="AM296" s="192"/>
      <c r="AN296" s="192"/>
      <c r="AO296" s="192"/>
      <c r="AP296" s="140"/>
      <c r="AQ296" s="194"/>
      <c r="AR296" s="207"/>
      <c r="AS296" s="208"/>
    </row>
    <row r="297" spans="1:45">
      <c r="A297" s="312" t="s">
        <v>675</v>
      </c>
      <c r="B297" s="313">
        <v>23</v>
      </c>
      <c r="C297" s="314">
        <v>0.32047997323441302</v>
      </c>
      <c r="D297" s="315">
        <v>35084</v>
      </c>
      <c r="E297" s="316">
        <v>1.54016503948302</v>
      </c>
      <c r="F297" s="317">
        <v>3.2856820052497801E-3</v>
      </c>
      <c r="G297" s="318">
        <v>4114.05</v>
      </c>
      <c r="H297" s="319">
        <v>6637.0776506045604</v>
      </c>
      <c r="I297" s="320">
        <v>10751.130603761399</v>
      </c>
      <c r="J297" s="222" t="s">
        <v>4044</v>
      </c>
      <c r="K297" s="220">
        <v>55</v>
      </c>
      <c r="L297" s="234">
        <v>37427303</v>
      </c>
      <c r="M297" s="321" t="s">
        <v>1416</v>
      </c>
      <c r="N297" s="220" t="s">
        <v>4837</v>
      </c>
      <c r="O297" s="224" t="s">
        <v>4838</v>
      </c>
      <c r="P297" s="321" t="s">
        <v>1417</v>
      </c>
      <c r="Q297" s="322" t="s">
        <v>1418</v>
      </c>
      <c r="R297" s="323" t="s">
        <v>58</v>
      </c>
      <c r="S297" s="324" t="s">
        <v>188</v>
      </c>
      <c r="T297" s="325">
        <v>2321</v>
      </c>
      <c r="U297" s="326" t="s">
        <v>2351</v>
      </c>
      <c r="V297" s="326" t="s">
        <v>2349</v>
      </c>
      <c r="W297" s="327">
        <v>55</v>
      </c>
      <c r="X297" s="333" t="s">
        <v>792</v>
      </c>
      <c r="Y297" s="329">
        <v>14341290000141</v>
      </c>
      <c r="Z297" s="330">
        <v>98300000</v>
      </c>
      <c r="AA297" s="331"/>
      <c r="AB297" s="218" t="s">
        <v>5540</v>
      </c>
      <c r="AC297" s="332" t="s">
        <v>6577</v>
      </c>
      <c r="AD297" s="332">
        <v>1940</v>
      </c>
      <c r="AE297" s="332" t="s">
        <v>6578</v>
      </c>
      <c r="AF297" s="332" t="s">
        <v>6579</v>
      </c>
      <c r="AG297"/>
      <c r="AH297"/>
      <c r="AI297"/>
      <c r="AJ297"/>
      <c r="AK297" s="193" t="s">
        <v>2350</v>
      </c>
      <c r="AL297" s="192"/>
      <c r="AM297" s="192"/>
      <c r="AN297" s="192"/>
      <c r="AO297" s="192"/>
      <c r="AP297" s="140"/>
      <c r="AQ297" s="194"/>
      <c r="AR297" s="207"/>
      <c r="AS297" s="208"/>
    </row>
    <row r="298" spans="1:45">
      <c r="A298" s="312" t="s">
        <v>676</v>
      </c>
      <c r="B298" s="313">
        <v>1232</v>
      </c>
      <c r="C298" s="314">
        <v>0.264332015679969</v>
      </c>
      <c r="D298" s="315">
        <v>7360</v>
      </c>
      <c r="E298" s="316">
        <v>1.0050355870793799</v>
      </c>
      <c r="F298" s="317">
        <v>2.14407369239519E-3</v>
      </c>
      <c r="G298" s="318">
        <v>4114.05</v>
      </c>
      <c r="H298" s="319">
        <v>4331.0288586382903</v>
      </c>
      <c r="I298" s="320">
        <v>8445.0818117951203</v>
      </c>
      <c r="J298" s="222" t="s">
        <v>4045</v>
      </c>
      <c r="K298" s="220">
        <v>55</v>
      </c>
      <c r="L298" s="234">
        <v>37911123</v>
      </c>
      <c r="M298" s="321" t="s">
        <v>1419</v>
      </c>
      <c r="N298" s="220" t="s">
        <v>4839</v>
      </c>
      <c r="O298" s="220" t="s">
        <v>4840</v>
      </c>
      <c r="P298" s="321" t="s">
        <v>1420</v>
      </c>
      <c r="Q298" s="322" t="s">
        <v>1421</v>
      </c>
      <c r="R298" s="323" t="s">
        <v>58</v>
      </c>
      <c r="S298" s="324" t="s">
        <v>189</v>
      </c>
      <c r="T298" s="325">
        <v>59</v>
      </c>
      <c r="U298" s="326" t="s">
        <v>1371</v>
      </c>
      <c r="V298" s="326" t="s">
        <v>2349</v>
      </c>
      <c r="W298" s="327">
        <v>55</v>
      </c>
      <c r="X298" s="333" t="s">
        <v>793</v>
      </c>
      <c r="Y298" s="329">
        <v>14328402000124</v>
      </c>
      <c r="Z298" s="330">
        <v>98430000</v>
      </c>
      <c r="AA298" s="331"/>
      <c r="AB298" s="218" t="s">
        <v>5541</v>
      </c>
      <c r="AC298" s="332" t="s">
        <v>6127</v>
      </c>
      <c r="AD298" s="332">
        <v>232</v>
      </c>
      <c r="AE298" s="332" t="s">
        <v>6580</v>
      </c>
      <c r="AF298" s="332" t="s">
        <v>6581</v>
      </c>
      <c r="AG298"/>
      <c r="AH298"/>
      <c r="AI298"/>
      <c r="AJ298"/>
      <c r="AK298" s="193" t="s">
        <v>2350</v>
      </c>
      <c r="AL298" s="192"/>
      <c r="AM298" s="192"/>
      <c r="AN298" s="192"/>
      <c r="AO298" s="192"/>
      <c r="AP298" s="140"/>
      <c r="AQ298" s="194"/>
      <c r="AR298" s="207"/>
      <c r="AS298" s="208"/>
    </row>
    <row r="299" spans="1:45">
      <c r="A299" s="312" t="s">
        <v>677</v>
      </c>
      <c r="B299" s="313">
        <v>2346</v>
      </c>
      <c r="C299" s="314">
        <v>0.20455673287100901</v>
      </c>
      <c r="D299" s="315">
        <v>43932</v>
      </c>
      <c r="E299" s="316">
        <v>1.0167892005447401</v>
      </c>
      <c r="F299" s="317">
        <v>2.1691480417472399E-3</v>
      </c>
      <c r="G299" s="318">
        <v>4114.05</v>
      </c>
      <c r="H299" s="319">
        <v>4381.6790443294203</v>
      </c>
      <c r="I299" s="320">
        <v>8495.7319974862403</v>
      </c>
      <c r="J299" s="222" t="s">
        <v>4046</v>
      </c>
      <c r="K299" s="220">
        <v>55</v>
      </c>
      <c r="L299" s="234">
        <v>33769100</v>
      </c>
      <c r="M299" s="321" t="s">
        <v>1422</v>
      </c>
      <c r="N299" s="220" t="s">
        <v>4841</v>
      </c>
      <c r="O299" s="220" t="s">
        <v>4842</v>
      </c>
      <c r="P299" s="321" t="s">
        <v>1423</v>
      </c>
      <c r="Q299" s="322" t="s">
        <v>1424</v>
      </c>
      <c r="R299" s="323" t="s">
        <v>58</v>
      </c>
      <c r="S299" s="324" t="s">
        <v>190</v>
      </c>
      <c r="T299" s="325">
        <v>1870</v>
      </c>
      <c r="U299" s="326" t="s">
        <v>1425</v>
      </c>
      <c r="V299" s="326" t="s">
        <v>2364</v>
      </c>
      <c r="W299" s="327">
        <v>55</v>
      </c>
      <c r="X299" s="333" t="s">
        <v>794</v>
      </c>
      <c r="Y299" s="329">
        <v>13668617000121</v>
      </c>
      <c r="Z299" s="330">
        <v>98280000</v>
      </c>
      <c r="AA299" s="331"/>
      <c r="AB299" s="218" t="s">
        <v>5542</v>
      </c>
      <c r="AC299" s="332" t="s">
        <v>6582</v>
      </c>
      <c r="AD299" s="332">
        <v>9</v>
      </c>
      <c r="AE299" s="332" t="s">
        <v>6583</v>
      </c>
      <c r="AF299" s="332" t="s">
        <v>6584</v>
      </c>
      <c r="AG299"/>
      <c r="AH299"/>
      <c r="AI299"/>
      <c r="AJ299"/>
      <c r="AK299" s="193" t="s">
        <v>2350</v>
      </c>
      <c r="AL299" s="192"/>
      <c r="AM299" s="192"/>
      <c r="AN299" s="192"/>
      <c r="AO299" s="192"/>
      <c r="AP299" s="140"/>
      <c r="AQ299" s="194"/>
      <c r="AR299" s="207"/>
      <c r="AS299" s="208"/>
    </row>
    <row r="300" spans="1:45">
      <c r="A300" s="312" t="s">
        <v>678</v>
      </c>
      <c r="B300" s="313">
        <v>1198</v>
      </c>
      <c r="C300" s="314">
        <v>0.27159756822720399</v>
      </c>
      <c r="D300" s="315">
        <v>10208</v>
      </c>
      <c r="E300" s="316">
        <v>1.0845934474816701</v>
      </c>
      <c r="F300" s="317">
        <v>2.3137969516556002E-3</v>
      </c>
      <c r="G300" s="318">
        <v>4114.05</v>
      </c>
      <c r="H300" s="319">
        <v>4673.8698423443102</v>
      </c>
      <c r="I300" s="320">
        <v>8787.9227955011302</v>
      </c>
      <c r="J300" s="222" t="s">
        <v>4047</v>
      </c>
      <c r="K300" s="220">
        <v>51</v>
      </c>
      <c r="L300" s="234">
        <v>37342220</v>
      </c>
      <c r="M300" s="321" t="s">
        <v>1426</v>
      </c>
      <c r="N300" s="224" t="s">
        <v>4843</v>
      </c>
      <c r="O300" s="220" t="s">
        <v>4844</v>
      </c>
      <c r="P300" s="321" t="s">
        <v>1427</v>
      </c>
      <c r="Q300" s="322" t="s">
        <v>1428</v>
      </c>
      <c r="R300" s="323" t="s">
        <v>58</v>
      </c>
      <c r="S300" s="324" t="s">
        <v>191</v>
      </c>
      <c r="T300" s="325">
        <v>177</v>
      </c>
      <c r="U300" s="326" t="s">
        <v>2358</v>
      </c>
      <c r="V300" s="326" t="s">
        <v>1429</v>
      </c>
      <c r="W300" s="327">
        <v>51</v>
      </c>
      <c r="X300" s="333" t="s">
        <v>795</v>
      </c>
      <c r="Y300" s="329">
        <v>14287514000184</v>
      </c>
      <c r="Z300" s="330">
        <v>96690000</v>
      </c>
      <c r="AA300" s="331"/>
      <c r="AB300" s="218" t="s">
        <v>5543</v>
      </c>
      <c r="AC300" s="332" t="s">
        <v>6585</v>
      </c>
      <c r="AD300" s="332">
        <v>177</v>
      </c>
      <c r="AE300" s="332" t="s">
        <v>6586</v>
      </c>
      <c r="AF300" s="332" t="s">
        <v>6587</v>
      </c>
      <c r="AG300"/>
      <c r="AH300"/>
      <c r="AI300"/>
      <c r="AJ300"/>
      <c r="AK300" s="193" t="s">
        <v>2350</v>
      </c>
      <c r="AL300" s="192"/>
      <c r="AM300" s="192"/>
      <c r="AN300" s="192"/>
      <c r="AO300" s="192"/>
      <c r="AP300" s="140"/>
      <c r="AQ300" s="194"/>
      <c r="AR300" s="207"/>
      <c r="AS300" s="208"/>
    </row>
    <row r="301" spans="1:45">
      <c r="A301" s="312" t="s">
        <v>679</v>
      </c>
      <c r="B301" s="313">
        <v>171</v>
      </c>
      <c r="C301" s="314">
        <v>0.150159988486053</v>
      </c>
      <c r="D301" s="315">
        <v>7455</v>
      </c>
      <c r="E301" s="316">
        <v>0.57203338192188902</v>
      </c>
      <c r="F301" s="317">
        <v>1.2203366140643001E-3</v>
      </c>
      <c r="G301" s="318">
        <v>4114.05</v>
      </c>
      <c r="H301" s="319">
        <v>2465.0799604098902</v>
      </c>
      <c r="I301" s="320">
        <v>6579.1329135667202</v>
      </c>
      <c r="J301" s="214" t="s">
        <v>4048</v>
      </c>
      <c r="K301" s="220">
        <v>54</v>
      </c>
      <c r="L301" s="234">
        <v>34771233</v>
      </c>
      <c r="M301" s="321" t="s">
        <v>2766</v>
      </c>
      <c r="N301" s="220" t="s">
        <v>4845</v>
      </c>
      <c r="O301" s="220" t="s">
        <v>4846</v>
      </c>
      <c r="P301" s="321" t="s">
        <v>2767</v>
      </c>
      <c r="Q301" s="322" t="s">
        <v>2768</v>
      </c>
      <c r="R301" s="323" t="s">
        <v>58</v>
      </c>
      <c r="S301" s="324" t="s">
        <v>192</v>
      </c>
      <c r="T301" s="325">
        <v>1033</v>
      </c>
      <c r="U301" s="326" t="s">
        <v>2225</v>
      </c>
      <c r="V301" s="326" t="s">
        <v>2349</v>
      </c>
      <c r="W301" s="327">
        <v>54</v>
      </c>
      <c r="X301" s="333" t="s">
        <v>796</v>
      </c>
      <c r="Y301" s="329">
        <v>14374400000171</v>
      </c>
      <c r="Z301" s="330">
        <v>95360000</v>
      </c>
      <c r="AA301" s="331"/>
      <c r="AB301" s="218" t="s">
        <v>5544</v>
      </c>
      <c r="AC301" s="332" t="s">
        <v>6588</v>
      </c>
      <c r="AD301" s="332">
        <v>857</v>
      </c>
      <c r="AE301" s="332" t="s">
        <v>6589</v>
      </c>
      <c r="AF301" s="332" t="s">
        <v>6590</v>
      </c>
      <c r="AG301"/>
      <c r="AH301"/>
      <c r="AI301"/>
      <c r="AJ301"/>
      <c r="AK301" s="193" t="s">
        <v>2350</v>
      </c>
      <c r="AL301" s="192"/>
      <c r="AM301" s="192"/>
      <c r="AN301" s="192"/>
      <c r="AO301" s="192"/>
      <c r="AP301" s="140"/>
      <c r="AQ301" s="194"/>
      <c r="AR301" s="207"/>
      <c r="AS301" s="208"/>
    </row>
    <row r="302" spans="1:45">
      <c r="A302" s="312" t="s">
        <v>680</v>
      </c>
      <c r="B302" s="313">
        <v>426</v>
      </c>
      <c r="C302" s="314">
        <v>0.25719395274783402</v>
      </c>
      <c r="D302" s="315">
        <v>7455</v>
      </c>
      <c r="E302" s="316">
        <v>0.97977848882071805</v>
      </c>
      <c r="F302" s="317">
        <v>2.09019193873511E-3</v>
      </c>
      <c r="G302" s="318">
        <v>4114.05</v>
      </c>
      <c r="H302" s="319">
        <v>4222.18771624492</v>
      </c>
      <c r="I302" s="320">
        <v>8336.2406694017409</v>
      </c>
      <c r="J302" s="222" t="s">
        <v>4049</v>
      </c>
      <c r="K302" s="220">
        <v>55</v>
      </c>
      <c r="L302" s="234">
        <v>32621122</v>
      </c>
      <c r="M302" s="321" t="s">
        <v>2769</v>
      </c>
      <c r="N302" s="220" t="s">
        <v>4847</v>
      </c>
      <c r="O302" s="220" t="s">
        <v>4848</v>
      </c>
      <c r="P302" s="321" t="s">
        <v>2770</v>
      </c>
      <c r="Q302" s="322" t="s">
        <v>2771</v>
      </c>
      <c r="R302" s="323" t="s">
        <v>58</v>
      </c>
      <c r="S302" s="324" t="s">
        <v>193</v>
      </c>
      <c r="T302" s="325">
        <v>215</v>
      </c>
      <c r="U302" s="326" t="s">
        <v>2225</v>
      </c>
      <c r="V302" s="326" t="s">
        <v>2349</v>
      </c>
      <c r="W302" s="327">
        <v>55</v>
      </c>
      <c r="X302" s="333" t="s">
        <v>797</v>
      </c>
      <c r="Y302" s="329">
        <v>14426420000149</v>
      </c>
      <c r="Z302" s="330">
        <v>96530000</v>
      </c>
      <c r="AA302" s="331"/>
      <c r="AB302" s="218" t="s">
        <v>5545</v>
      </c>
      <c r="AC302" s="332" t="s">
        <v>6591</v>
      </c>
      <c r="AD302" s="332">
        <v>215</v>
      </c>
      <c r="AE302" s="332" t="s">
        <v>6592</v>
      </c>
      <c r="AF302" s="332" t="s">
        <v>6593</v>
      </c>
      <c r="AG302"/>
      <c r="AH302"/>
      <c r="AI302"/>
      <c r="AJ302"/>
      <c r="AK302" s="193" t="s">
        <v>2350</v>
      </c>
      <c r="AL302" s="192"/>
      <c r="AM302" s="192"/>
      <c r="AN302" s="192"/>
      <c r="AO302" s="192"/>
      <c r="AP302" s="140"/>
      <c r="AQ302" s="194"/>
      <c r="AR302" s="207"/>
      <c r="AS302" s="208"/>
    </row>
    <row r="303" spans="1:45">
      <c r="A303" s="312" t="s">
        <v>681</v>
      </c>
      <c r="B303" s="313">
        <v>757</v>
      </c>
      <c r="C303" s="314">
        <v>0.20000652072471001</v>
      </c>
      <c r="D303" s="315">
        <v>4266</v>
      </c>
      <c r="E303" s="316">
        <v>0.70072446825339996</v>
      </c>
      <c r="F303" s="317">
        <v>1.49487731311654E-3</v>
      </c>
      <c r="G303" s="318">
        <v>4114.05</v>
      </c>
      <c r="H303" s="319">
        <v>3019.65217249542</v>
      </c>
      <c r="I303" s="320">
        <v>7133.70512565224</v>
      </c>
      <c r="J303" s="222" t="s">
        <v>4050</v>
      </c>
      <c r="K303" s="220">
        <v>51</v>
      </c>
      <c r="L303" s="234">
        <v>36339333</v>
      </c>
      <c r="M303" s="321" t="s">
        <v>2772</v>
      </c>
      <c r="N303" s="220" t="s">
        <v>4849</v>
      </c>
      <c r="O303" s="220" t="s">
        <v>4850</v>
      </c>
      <c r="P303" s="321" t="s">
        <v>2773</v>
      </c>
      <c r="Q303" s="322" t="s">
        <v>2774</v>
      </c>
      <c r="R303" s="323" t="s">
        <v>58</v>
      </c>
      <c r="S303" s="324" t="s">
        <v>194</v>
      </c>
      <c r="T303" s="325">
        <v>70</v>
      </c>
      <c r="U303" s="326" t="s">
        <v>2351</v>
      </c>
      <c r="V303" s="326" t="s">
        <v>2349</v>
      </c>
      <c r="W303" s="327">
        <v>51</v>
      </c>
      <c r="X303" s="333" t="s">
        <v>798</v>
      </c>
      <c r="Y303" s="329">
        <v>13663127000132</v>
      </c>
      <c r="Z303" s="330">
        <v>95783000</v>
      </c>
      <c r="AA303" s="331"/>
      <c r="AB303" s="218" t="s">
        <v>5546</v>
      </c>
      <c r="AC303" s="332" t="s">
        <v>6594</v>
      </c>
      <c r="AD303" s="332">
        <v>70</v>
      </c>
      <c r="AE303" s="332" t="s">
        <v>6595</v>
      </c>
      <c r="AF303" s="332" t="s">
        <v>6596</v>
      </c>
      <c r="AG303"/>
      <c r="AH303"/>
      <c r="AI303"/>
      <c r="AJ303"/>
      <c r="AK303" s="193" t="s">
        <v>2350</v>
      </c>
      <c r="AL303" s="192"/>
      <c r="AM303" s="192"/>
      <c r="AN303" s="192"/>
      <c r="AO303" s="192"/>
      <c r="AP303" s="140"/>
      <c r="AQ303" s="194"/>
      <c r="AR303" s="207"/>
      <c r="AS303" s="208"/>
    </row>
    <row r="304" spans="1:45">
      <c r="A304" s="312" t="s">
        <v>682</v>
      </c>
      <c r="B304" s="313">
        <v>2618</v>
      </c>
      <c r="C304" s="314">
        <v>0.35919123135679498</v>
      </c>
      <c r="D304" s="315">
        <v>56134</v>
      </c>
      <c r="E304" s="316">
        <v>1.8522927402793301</v>
      </c>
      <c r="F304" s="317">
        <v>3.9515537420804301E-3</v>
      </c>
      <c r="G304" s="318">
        <v>4114.05</v>
      </c>
      <c r="H304" s="319">
        <v>7982.1385590024702</v>
      </c>
      <c r="I304" s="320">
        <v>12096.191512159299</v>
      </c>
      <c r="J304" s="216" t="s">
        <v>4051</v>
      </c>
      <c r="K304" s="220">
        <v>51</v>
      </c>
      <c r="L304" s="234">
        <v>35438600</v>
      </c>
      <c r="M304" s="321" t="s">
        <v>2775</v>
      </c>
      <c r="N304" s="220" t="s">
        <v>4851</v>
      </c>
      <c r="O304" s="220" t="s">
        <v>4852</v>
      </c>
      <c r="P304" s="321" t="s">
        <v>2776</v>
      </c>
      <c r="Q304" s="322" t="s">
        <v>2777</v>
      </c>
      <c r="R304" s="323" t="s">
        <v>58</v>
      </c>
      <c r="S304" s="324" t="s">
        <v>195</v>
      </c>
      <c r="T304" s="325">
        <v>143</v>
      </c>
      <c r="U304" s="326" t="s">
        <v>2351</v>
      </c>
      <c r="V304" s="326" t="s">
        <v>2349</v>
      </c>
      <c r="W304" s="327">
        <v>51</v>
      </c>
      <c r="X304" s="333" t="s">
        <v>799</v>
      </c>
      <c r="Y304" s="329">
        <v>13609534000161</v>
      </c>
      <c r="Z304" s="330">
        <v>95630000</v>
      </c>
      <c r="AA304" s="331"/>
      <c r="AB304" s="218" t="s">
        <v>5547</v>
      </c>
      <c r="AC304" s="332" t="s">
        <v>6597</v>
      </c>
      <c r="AD304" s="332">
        <v>701</v>
      </c>
      <c r="AE304" s="332" t="s">
        <v>6598</v>
      </c>
      <c r="AF304" s="332" t="s">
        <v>6599</v>
      </c>
      <c r="AG304"/>
      <c r="AH304"/>
      <c r="AI304"/>
      <c r="AJ304"/>
      <c r="AK304" s="193" t="s">
        <v>2350</v>
      </c>
      <c r="AL304" s="192"/>
      <c r="AM304" s="192"/>
      <c r="AN304" s="192"/>
      <c r="AO304" s="192"/>
      <c r="AP304" s="140"/>
      <c r="AQ304" s="194"/>
      <c r="AR304" s="207"/>
      <c r="AS304" s="208"/>
    </row>
    <row r="305" spans="1:45">
      <c r="A305" s="312" t="s">
        <v>683</v>
      </c>
      <c r="B305" s="313">
        <v>1</v>
      </c>
      <c r="C305" s="314">
        <v>0.23188610386707401</v>
      </c>
      <c r="D305" s="315">
        <v>4758</v>
      </c>
      <c r="E305" s="316">
        <v>0.82582569078156598</v>
      </c>
      <c r="F305" s="317">
        <v>1.76175964400851E-3</v>
      </c>
      <c r="G305" s="318">
        <v>4114.05</v>
      </c>
      <c r="H305" s="319">
        <v>3558.7544808971802</v>
      </c>
      <c r="I305" s="320">
        <v>7672.8074340540097</v>
      </c>
      <c r="J305" s="222" t="s">
        <v>4052</v>
      </c>
      <c r="K305" s="220">
        <v>51</v>
      </c>
      <c r="L305" s="234">
        <v>36166041</v>
      </c>
      <c r="M305" s="321" t="s">
        <v>2778</v>
      </c>
      <c r="N305" s="220" t="s">
        <v>4853</v>
      </c>
      <c r="O305" s="220" t="s">
        <v>4854</v>
      </c>
      <c r="P305" s="321" t="s">
        <v>2779</v>
      </c>
      <c r="Q305" s="322" t="s">
        <v>2780</v>
      </c>
      <c r="R305" s="323" t="s">
        <v>58</v>
      </c>
      <c r="S305" s="324" t="s">
        <v>196</v>
      </c>
      <c r="T305" s="325">
        <v>1500</v>
      </c>
      <c r="U305" s="326" t="s">
        <v>2189</v>
      </c>
      <c r="V305" s="326" t="s">
        <v>2349</v>
      </c>
      <c r="W305" s="327">
        <v>51</v>
      </c>
      <c r="X305" s="333" t="s">
        <v>800</v>
      </c>
      <c r="Y305" s="329">
        <v>14338019000157</v>
      </c>
      <c r="Z305" s="330">
        <v>96908000</v>
      </c>
      <c r="AA305" s="331"/>
      <c r="AB305" s="218" t="s">
        <v>5548</v>
      </c>
      <c r="AC305" s="332" t="s">
        <v>6600</v>
      </c>
      <c r="AD305" s="332">
        <v>1500</v>
      </c>
      <c r="AE305" s="332" t="s">
        <v>6601</v>
      </c>
      <c r="AF305" s="332" t="s">
        <v>6602</v>
      </c>
      <c r="AG305"/>
      <c r="AH305"/>
      <c r="AI305"/>
      <c r="AJ305"/>
      <c r="AK305" s="193" t="s">
        <v>2350</v>
      </c>
      <c r="AL305" s="192"/>
      <c r="AM305" s="192"/>
      <c r="AN305" s="192"/>
      <c r="AO305" s="192"/>
      <c r="AP305" s="140"/>
      <c r="AQ305" s="194"/>
      <c r="AR305" s="207"/>
      <c r="AS305" s="208"/>
    </row>
    <row r="306" spans="1:45">
      <c r="A306" s="312" t="s">
        <v>684</v>
      </c>
      <c r="B306" s="313">
        <v>247</v>
      </c>
      <c r="C306" s="314">
        <v>0.22445454748594601</v>
      </c>
      <c r="D306" s="315">
        <v>6417</v>
      </c>
      <c r="E306" s="316">
        <v>0.83604222924489702</v>
      </c>
      <c r="F306" s="317">
        <v>1.7835549034283501E-3</v>
      </c>
      <c r="G306" s="318">
        <v>4114.05</v>
      </c>
      <c r="H306" s="319">
        <v>3602.7809049252801</v>
      </c>
      <c r="I306" s="320">
        <v>7716.8338580821001</v>
      </c>
      <c r="J306" s="219" t="s">
        <v>4053</v>
      </c>
      <c r="K306" s="220">
        <v>51</v>
      </c>
      <c r="L306" s="234">
        <v>37301077</v>
      </c>
      <c r="M306" s="321" t="s">
        <v>2781</v>
      </c>
      <c r="N306" s="220" t="s">
        <v>4855</v>
      </c>
      <c r="O306" s="220" t="s">
        <v>4856</v>
      </c>
      <c r="P306" s="321" t="s">
        <v>2782</v>
      </c>
      <c r="Q306" s="322" t="s">
        <v>2783</v>
      </c>
      <c r="R306" s="323" t="s">
        <v>58</v>
      </c>
      <c r="S306" s="324" t="s">
        <v>197</v>
      </c>
      <c r="T306" s="325">
        <v>121</v>
      </c>
      <c r="U306" s="326"/>
      <c r="V306" s="326" t="s">
        <v>2349</v>
      </c>
      <c r="W306" s="327">
        <v>51</v>
      </c>
      <c r="X306" s="333" t="s">
        <v>801</v>
      </c>
      <c r="Y306" s="329">
        <v>13889119000109</v>
      </c>
      <c r="Z306" s="330">
        <v>96685000</v>
      </c>
      <c r="AA306" s="331"/>
      <c r="AB306" s="218" t="s">
        <v>5549</v>
      </c>
      <c r="AC306" s="332" t="s">
        <v>6603</v>
      </c>
      <c r="AD306" s="332">
        <v>121</v>
      </c>
      <c r="AE306" s="332" t="s">
        <v>6604</v>
      </c>
      <c r="AF306" s="332" t="s">
        <v>6605</v>
      </c>
      <c r="AG306"/>
      <c r="AH306"/>
      <c r="AI306"/>
      <c r="AJ306"/>
      <c r="AK306" s="193" t="s">
        <v>2350</v>
      </c>
      <c r="AL306" s="192"/>
      <c r="AM306" s="192"/>
      <c r="AN306" s="192"/>
      <c r="AO306" s="192"/>
      <c r="AP306" s="140"/>
      <c r="AQ306" s="194"/>
      <c r="AR306" s="207"/>
      <c r="AS306" s="208"/>
    </row>
    <row r="307" spans="1:45">
      <c r="A307" s="312" t="s">
        <v>685</v>
      </c>
      <c r="B307" s="313">
        <v>19495</v>
      </c>
      <c r="C307" s="314">
        <v>0.30945237006729698</v>
      </c>
      <c r="D307" s="315">
        <v>205054</v>
      </c>
      <c r="E307" s="316">
        <v>1.9380904880732801</v>
      </c>
      <c r="F307" s="317">
        <v>4.1345887472849204E-3</v>
      </c>
      <c r="G307" s="318">
        <v>4114.05</v>
      </c>
      <c r="H307" s="319">
        <v>8351.8692695155405</v>
      </c>
      <c r="I307" s="320">
        <v>12465.9222226724</v>
      </c>
      <c r="J307" s="216" t="s">
        <v>4054</v>
      </c>
      <c r="K307" s="220">
        <v>54</v>
      </c>
      <c r="L307" s="234">
        <v>33167108</v>
      </c>
      <c r="M307" s="321" t="s">
        <v>2784</v>
      </c>
      <c r="N307" s="220" t="s">
        <v>4857</v>
      </c>
      <c r="O307" s="220" t="s">
        <v>4858</v>
      </c>
      <c r="P307" s="321" t="s">
        <v>2785</v>
      </c>
      <c r="Q307" s="322" t="s">
        <v>2786</v>
      </c>
      <c r="R307" s="323" t="s">
        <v>58</v>
      </c>
      <c r="S307" s="324" t="s">
        <v>198</v>
      </c>
      <c r="T307" s="325">
        <v>75</v>
      </c>
      <c r="U307" s="326" t="s">
        <v>2351</v>
      </c>
      <c r="V307" s="326" t="s">
        <v>2787</v>
      </c>
      <c r="W307" s="327">
        <v>54</v>
      </c>
      <c r="X307" s="333" t="s">
        <v>802</v>
      </c>
      <c r="Y307" s="329">
        <v>17964902000140</v>
      </c>
      <c r="Z307" s="330">
        <v>99010005</v>
      </c>
      <c r="AA307" s="331"/>
      <c r="AB307" s="218" t="s">
        <v>5550</v>
      </c>
      <c r="AC307" s="332" t="s">
        <v>6606</v>
      </c>
      <c r="AD307" s="332">
        <v>2968</v>
      </c>
      <c r="AE307" s="332" t="s">
        <v>6607</v>
      </c>
      <c r="AF307" s="332" t="s">
        <v>6608</v>
      </c>
      <c r="AG307"/>
      <c r="AH307"/>
      <c r="AI307"/>
      <c r="AJ307"/>
      <c r="AK307" s="193" t="s">
        <v>2350</v>
      </c>
      <c r="AL307" s="192"/>
      <c r="AM307" s="192"/>
      <c r="AN307" s="192"/>
      <c r="AO307" s="192"/>
      <c r="AP307" s="140"/>
      <c r="AQ307" s="194"/>
      <c r="AR307" s="207"/>
      <c r="AS307" s="208"/>
    </row>
    <row r="308" spans="1:45">
      <c r="A308" s="312" t="s">
        <v>686</v>
      </c>
      <c r="B308" s="313">
        <v>12</v>
      </c>
      <c r="C308" s="314">
        <v>0.181343260949511</v>
      </c>
      <c r="D308" s="315">
        <v>2238</v>
      </c>
      <c r="E308" s="316">
        <v>0.57674047842602905</v>
      </c>
      <c r="F308" s="317">
        <v>1.2303784095109901E-3</v>
      </c>
      <c r="G308" s="318">
        <v>4114.05</v>
      </c>
      <c r="H308" s="319">
        <v>2485.3643872122002</v>
      </c>
      <c r="I308" s="320">
        <v>6599.4173403690202</v>
      </c>
      <c r="J308" s="216" t="s">
        <v>4055</v>
      </c>
      <c r="K308" s="220">
        <v>54</v>
      </c>
      <c r="L308" s="234">
        <v>36130092</v>
      </c>
      <c r="M308" s="321" t="s">
        <v>2788</v>
      </c>
      <c r="N308" s="220" t="s">
        <v>4859</v>
      </c>
      <c r="O308" s="220" t="s">
        <v>4860</v>
      </c>
      <c r="P308" s="321" t="s">
        <v>2789</v>
      </c>
      <c r="Q308" s="322" t="s">
        <v>2790</v>
      </c>
      <c r="R308" s="323" t="s">
        <v>58</v>
      </c>
      <c r="S308" s="324" t="s">
        <v>199</v>
      </c>
      <c r="T308" s="325">
        <v>189</v>
      </c>
      <c r="U308" s="326" t="s">
        <v>2356</v>
      </c>
      <c r="V308" s="326" t="s">
        <v>2349</v>
      </c>
      <c r="W308" s="327">
        <v>54</v>
      </c>
      <c r="X308" s="333" t="s">
        <v>803</v>
      </c>
      <c r="Y308" s="329">
        <v>14288459000147</v>
      </c>
      <c r="Z308" s="330">
        <v>99718000</v>
      </c>
      <c r="AA308" s="331"/>
      <c r="AB308" s="218" t="s">
        <v>5551</v>
      </c>
      <c r="AC308" s="332" t="s">
        <v>7174</v>
      </c>
      <c r="AD308" s="332">
        <v>39</v>
      </c>
      <c r="AE308" s="332" t="s">
        <v>7175</v>
      </c>
      <c r="AF308" s="332" t="s">
        <v>7176</v>
      </c>
      <c r="AG308"/>
      <c r="AH308"/>
      <c r="AI308"/>
      <c r="AJ308" s="192"/>
      <c r="AK308" s="193" t="s">
        <v>2350</v>
      </c>
      <c r="AL308" s="192"/>
      <c r="AM308" s="192"/>
      <c r="AN308" s="192"/>
      <c r="AO308" s="192"/>
      <c r="AP308" s="140"/>
      <c r="AQ308" s="194"/>
      <c r="AR308" s="207"/>
      <c r="AS308" s="208"/>
    </row>
    <row r="309" spans="1:45">
      <c r="A309" s="312" t="s">
        <v>687</v>
      </c>
      <c r="B309" s="313">
        <v>531</v>
      </c>
      <c r="C309" s="314">
        <v>0.22096853659954599</v>
      </c>
      <c r="D309" s="315">
        <v>9146</v>
      </c>
      <c r="E309" s="316">
        <v>0.867990794064188</v>
      </c>
      <c r="F309" s="317">
        <v>1.8517117709258399E-3</v>
      </c>
      <c r="G309" s="318">
        <v>4114.05</v>
      </c>
      <c r="H309" s="319">
        <v>3740.45777727019</v>
      </c>
      <c r="I309" s="320">
        <v>7854.5107304270095</v>
      </c>
      <c r="J309" s="216" t="s">
        <v>4056</v>
      </c>
      <c r="K309" s="220">
        <v>51</v>
      </c>
      <c r="L309" s="234">
        <v>37611044</v>
      </c>
      <c r="M309" s="321" t="s">
        <v>2791</v>
      </c>
      <c r="N309" s="220" t="s">
        <v>4861</v>
      </c>
      <c r="O309" s="220" t="s">
        <v>4862</v>
      </c>
      <c r="P309" s="321" t="s">
        <v>2792</v>
      </c>
      <c r="Q309" s="322" t="s">
        <v>2793</v>
      </c>
      <c r="R309" s="323" t="s">
        <v>58</v>
      </c>
      <c r="S309" s="324" t="s">
        <v>200</v>
      </c>
      <c r="T309" s="325">
        <v>7346</v>
      </c>
      <c r="U309" s="326"/>
      <c r="V309" s="326" t="s">
        <v>2349</v>
      </c>
      <c r="W309" s="327">
        <v>51</v>
      </c>
      <c r="X309" s="333" t="s">
        <v>804</v>
      </c>
      <c r="Y309" s="329">
        <v>14308610000161</v>
      </c>
      <c r="Z309" s="330">
        <v>95865000</v>
      </c>
      <c r="AA309" s="331"/>
      <c r="AB309" s="218" t="s">
        <v>5552</v>
      </c>
      <c r="AC309" s="332" t="s">
        <v>6609</v>
      </c>
      <c r="AD309" s="332">
        <v>43</v>
      </c>
      <c r="AE309" s="332" t="s">
        <v>6610</v>
      </c>
      <c r="AF309" s="332" t="s">
        <v>6611</v>
      </c>
      <c r="AG309"/>
      <c r="AH309"/>
      <c r="AI309"/>
      <c r="AJ309" s="192"/>
      <c r="AK309" s="193" t="s">
        <v>2350</v>
      </c>
      <c r="AL309" s="192"/>
      <c r="AM309" s="192"/>
      <c r="AN309" s="192"/>
      <c r="AO309" s="192"/>
      <c r="AP309" s="140"/>
      <c r="AQ309" s="194"/>
      <c r="AR309" s="207"/>
      <c r="AS309" s="208"/>
    </row>
    <row r="310" spans="1:45">
      <c r="A310" s="312" t="s">
        <v>688</v>
      </c>
      <c r="B310" s="313">
        <v>42</v>
      </c>
      <c r="C310" s="314">
        <v>0.26759683459259498</v>
      </c>
      <c r="D310" s="315">
        <v>2002</v>
      </c>
      <c r="E310" s="316">
        <v>0.83695206035587599</v>
      </c>
      <c r="F310" s="317">
        <v>1.78549587444933E-3</v>
      </c>
      <c r="G310" s="318">
        <v>4114.05</v>
      </c>
      <c r="H310" s="319">
        <v>3606.7016663876502</v>
      </c>
      <c r="I310" s="320">
        <v>7720.7546195444702</v>
      </c>
      <c r="J310" s="216" t="s">
        <v>4057</v>
      </c>
      <c r="K310" s="220">
        <v>53</v>
      </c>
      <c r="L310" s="234">
        <v>36130145</v>
      </c>
      <c r="M310" s="321" t="s">
        <v>2794</v>
      </c>
      <c r="N310" s="220" t="s">
        <v>4863</v>
      </c>
      <c r="O310" s="220" t="s">
        <v>4864</v>
      </c>
      <c r="P310" s="321" t="s">
        <v>2795</v>
      </c>
      <c r="Q310" s="322" t="s">
        <v>2796</v>
      </c>
      <c r="R310" s="323" t="s">
        <v>58</v>
      </c>
      <c r="S310" s="324" t="s">
        <v>201</v>
      </c>
      <c r="T310" s="325">
        <v>154</v>
      </c>
      <c r="U310" s="326"/>
      <c r="V310" s="326" t="s">
        <v>2349</v>
      </c>
      <c r="W310" s="327">
        <v>53</v>
      </c>
      <c r="X310" s="333" t="s">
        <v>805</v>
      </c>
      <c r="Y310" s="329">
        <v>14263920000107</v>
      </c>
      <c r="Z310" s="330">
        <v>96487000</v>
      </c>
      <c r="AA310" s="331"/>
      <c r="AB310" s="218" t="s">
        <v>5553</v>
      </c>
      <c r="AC310" s="332" t="s">
        <v>7177</v>
      </c>
      <c r="AD310" s="332">
        <v>153</v>
      </c>
      <c r="AE310" s="332" t="s">
        <v>7178</v>
      </c>
      <c r="AF310" s="332" t="s">
        <v>7179</v>
      </c>
      <c r="AG310"/>
      <c r="AH310"/>
      <c r="AI310"/>
      <c r="AJ310" s="192"/>
      <c r="AK310" s="193" t="s">
        <v>2350</v>
      </c>
      <c r="AL310" s="192"/>
      <c r="AM310" s="192"/>
      <c r="AN310" s="192"/>
      <c r="AO310" s="192"/>
      <c r="AP310" s="140"/>
      <c r="AQ310" s="194"/>
      <c r="AR310" s="207"/>
      <c r="AS310" s="208"/>
    </row>
    <row r="311" spans="1:45">
      <c r="A311" s="312" t="s">
        <v>689</v>
      </c>
      <c r="B311" s="313">
        <v>18</v>
      </c>
      <c r="C311" s="314">
        <v>0.32907232592568603</v>
      </c>
      <c r="D311" s="315">
        <v>7856</v>
      </c>
      <c r="E311" s="316">
        <v>1.2634893397973399</v>
      </c>
      <c r="F311" s="317">
        <v>2.6954411255760901E-3</v>
      </c>
      <c r="G311" s="318">
        <v>4114.05</v>
      </c>
      <c r="H311" s="319">
        <v>5444.7910736636904</v>
      </c>
      <c r="I311" s="320">
        <v>9558.8440268205195</v>
      </c>
      <c r="J311" s="216" t="s">
        <v>4058</v>
      </c>
      <c r="K311" s="220">
        <v>53</v>
      </c>
      <c r="L311" s="234">
        <v>32551299</v>
      </c>
      <c r="M311" s="321" t="s">
        <v>2797</v>
      </c>
      <c r="N311" s="220" t="s">
        <v>4865</v>
      </c>
      <c r="O311" s="220" t="s">
        <v>4866</v>
      </c>
      <c r="P311" s="321" t="s">
        <v>2798</v>
      </c>
      <c r="Q311" s="322" t="s">
        <v>2799</v>
      </c>
      <c r="R311" s="323" t="s">
        <v>58</v>
      </c>
      <c r="S311" s="324" t="s">
        <v>202</v>
      </c>
      <c r="T311" s="325">
        <v>67</v>
      </c>
      <c r="U311" s="326" t="s">
        <v>2356</v>
      </c>
      <c r="V311" s="326" t="s">
        <v>2349</v>
      </c>
      <c r="W311" s="327">
        <v>53</v>
      </c>
      <c r="X311" s="333" t="s">
        <v>806</v>
      </c>
      <c r="Y311" s="329">
        <v>14912068000151</v>
      </c>
      <c r="Z311" s="330">
        <v>96360000</v>
      </c>
      <c r="AA311" s="331"/>
      <c r="AB311" s="218" t="s">
        <v>5554</v>
      </c>
      <c r="AC311" s="332" t="s">
        <v>6612</v>
      </c>
      <c r="AD311" s="332">
        <v>67</v>
      </c>
      <c r="AE311" s="332" t="s">
        <v>6613</v>
      </c>
      <c r="AF311" s="332" t="s">
        <v>6614</v>
      </c>
      <c r="AG311"/>
      <c r="AH311"/>
      <c r="AI311"/>
      <c r="AJ311"/>
      <c r="AK311" s="193" t="s">
        <v>2350</v>
      </c>
      <c r="AL311" s="192"/>
      <c r="AM311" s="192"/>
      <c r="AN311" s="192"/>
      <c r="AO311" s="192"/>
      <c r="AP311" s="140"/>
      <c r="AQ311" s="194"/>
      <c r="AR311" s="207"/>
      <c r="AS311" s="208"/>
    </row>
    <row r="312" spans="1:45">
      <c r="A312" s="312" t="s">
        <v>690</v>
      </c>
      <c r="B312" s="313">
        <v>634</v>
      </c>
      <c r="C312" s="314">
        <v>0.199021722831454</v>
      </c>
      <c r="D312" s="315">
        <v>4061</v>
      </c>
      <c r="E312" s="316">
        <v>0.69214236060488799</v>
      </c>
      <c r="F312" s="317">
        <v>1.47656883581381E-3</v>
      </c>
      <c r="G312" s="318">
        <v>4114.05</v>
      </c>
      <c r="H312" s="319">
        <v>2982.6690483439002</v>
      </c>
      <c r="I312" s="320">
        <v>7096.7220015007297</v>
      </c>
      <c r="J312" s="222" t="s">
        <v>4059</v>
      </c>
      <c r="K312" s="220">
        <v>55</v>
      </c>
      <c r="L312" s="234">
        <v>33771200</v>
      </c>
      <c r="M312" s="321" t="s">
        <v>2800</v>
      </c>
      <c r="N312" s="220" t="s">
        <v>4867</v>
      </c>
      <c r="O312" s="220" t="s">
        <v>4868</v>
      </c>
      <c r="P312" s="321" t="s">
        <v>2801</v>
      </c>
      <c r="Q312" s="322" t="s">
        <v>2802</v>
      </c>
      <c r="R312" s="323" t="s">
        <v>58</v>
      </c>
      <c r="S312" s="324" t="s">
        <v>203</v>
      </c>
      <c r="T312" s="325">
        <v>597</v>
      </c>
      <c r="U312" s="326" t="s">
        <v>2351</v>
      </c>
      <c r="V312" s="326" t="s">
        <v>2349</v>
      </c>
      <c r="W312" s="327">
        <v>55</v>
      </c>
      <c r="X312" s="333" t="s">
        <v>807</v>
      </c>
      <c r="Y312" s="329">
        <v>14302071000153</v>
      </c>
      <c r="Z312" s="330">
        <v>98270000</v>
      </c>
      <c r="AA312" s="331"/>
      <c r="AB312" s="218" t="s">
        <v>5555</v>
      </c>
      <c r="AC312" s="332" t="s">
        <v>6259</v>
      </c>
      <c r="AD312" s="332">
        <v>597</v>
      </c>
      <c r="AE312" s="332" t="s">
        <v>6615</v>
      </c>
      <c r="AF312" s="332" t="s">
        <v>6616</v>
      </c>
      <c r="AG312"/>
      <c r="AH312"/>
      <c r="AI312"/>
      <c r="AJ312"/>
      <c r="AK312" s="193" t="s">
        <v>2350</v>
      </c>
      <c r="AL312" s="192"/>
      <c r="AM312" s="192"/>
      <c r="AN312" s="192"/>
      <c r="AO312" s="192"/>
      <c r="AP312" s="140"/>
      <c r="AQ312" s="194"/>
      <c r="AR312" s="207"/>
      <c r="AS312" s="208"/>
    </row>
    <row r="313" spans="1:45">
      <c r="A313" s="312" t="s">
        <v>281</v>
      </c>
      <c r="B313" s="313">
        <v>15808</v>
      </c>
      <c r="C313" s="314">
        <v>0.30260071180738302</v>
      </c>
      <c r="D313" s="315">
        <v>341389</v>
      </c>
      <c r="E313" s="316">
        <v>2.0457726763064499</v>
      </c>
      <c r="F313" s="317">
        <v>4.3643105102736399E-3</v>
      </c>
      <c r="G313" s="318">
        <v>4114.05</v>
      </c>
      <c r="H313" s="319">
        <v>8815.9072307527604</v>
      </c>
      <c r="I313" s="320">
        <v>12929.960183909599</v>
      </c>
      <c r="J313" s="217" t="s">
        <v>4060</v>
      </c>
      <c r="K313" s="220">
        <v>53</v>
      </c>
      <c r="L313" s="234">
        <v>33096000</v>
      </c>
      <c r="M313" s="321" t="s">
        <v>2803</v>
      </c>
      <c r="N313" s="220" t="s">
        <v>4869</v>
      </c>
      <c r="O313" s="220" t="s">
        <v>4870</v>
      </c>
      <c r="P313" s="321" t="s">
        <v>2804</v>
      </c>
      <c r="Q313" s="322" t="s">
        <v>2805</v>
      </c>
      <c r="R313" s="323" t="s">
        <v>58</v>
      </c>
      <c r="S313" s="324" t="s">
        <v>204</v>
      </c>
      <c r="T313" s="325">
        <v>404</v>
      </c>
      <c r="U313" s="326" t="s">
        <v>2351</v>
      </c>
      <c r="V313" s="326" t="s">
        <v>2349</v>
      </c>
      <c r="W313" s="327">
        <v>53</v>
      </c>
      <c r="X313" s="333" t="s">
        <v>808</v>
      </c>
      <c r="Y313" s="329">
        <v>18257186000124</v>
      </c>
      <c r="Z313" s="330">
        <v>96020220</v>
      </c>
      <c r="AA313" s="331"/>
      <c r="AB313" s="218" t="s">
        <v>5556</v>
      </c>
      <c r="AC313" s="332" t="s">
        <v>6617</v>
      </c>
      <c r="AD313" s="332">
        <v>1060</v>
      </c>
      <c r="AE313" s="332" t="s">
        <v>6618</v>
      </c>
      <c r="AF313" s="332" t="s">
        <v>6619</v>
      </c>
      <c r="AG313"/>
      <c r="AH313"/>
      <c r="AI313"/>
      <c r="AJ313"/>
      <c r="AK313" s="193" t="s">
        <v>2350</v>
      </c>
      <c r="AL313" s="192"/>
      <c r="AM313" s="192"/>
      <c r="AN313" s="192"/>
      <c r="AO313" s="192"/>
      <c r="AP313" s="140"/>
      <c r="AQ313" s="194"/>
      <c r="AR313" s="207"/>
      <c r="AS313" s="208"/>
    </row>
    <row r="314" spans="1:45">
      <c r="A314" s="312" t="s">
        <v>282</v>
      </c>
      <c r="B314" s="313">
        <v>161</v>
      </c>
      <c r="C314" s="314">
        <v>0.150337294556907</v>
      </c>
      <c r="D314" s="315">
        <v>5845</v>
      </c>
      <c r="E314" s="316">
        <v>0.55218474937417295</v>
      </c>
      <c r="F314" s="317">
        <v>1.1779929086048299E-3</v>
      </c>
      <c r="G314" s="318">
        <v>4114.05</v>
      </c>
      <c r="H314" s="319">
        <v>2379.5456753817498</v>
      </c>
      <c r="I314" s="320">
        <v>6493.5986285385798</v>
      </c>
      <c r="J314" s="222" t="s">
        <v>4061</v>
      </c>
      <c r="K314" s="220">
        <v>54</v>
      </c>
      <c r="L314" s="234">
        <v>32851300</v>
      </c>
      <c r="M314" s="321" t="s">
        <v>2806</v>
      </c>
      <c r="N314" s="228" t="s">
        <v>4871</v>
      </c>
      <c r="O314" s="220" t="s">
        <v>4872</v>
      </c>
      <c r="P314" s="321" t="s">
        <v>2807</v>
      </c>
      <c r="Q314" s="322" t="s">
        <v>2808</v>
      </c>
      <c r="R314" s="323" t="s">
        <v>58</v>
      </c>
      <c r="S314" s="324" t="s">
        <v>205</v>
      </c>
      <c r="T314" s="325">
        <v>330</v>
      </c>
      <c r="U314" s="326"/>
      <c r="V314" s="326" t="s">
        <v>2349</v>
      </c>
      <c r="W314" s="327">
        <v>54</v>
      </c>
      <c r="X314" s="333" t="s">
        <v>809</v>
      </c>
      <c r="Y314" s="329">
        <v>14341377000119</v>
      </c>
      <c r="Z314" s="330">
        <v>95175000</v>
      </c>
      <c r="AA314" s="331"/>
      <c r="AB314" s="218" t="s">
        <v>5557</v>
      </c>
      <c r="AC314" s="332" t="s">
        <v>6620</v>
      </c>
      <c r="AD314" s="332">
        <v>401</v>
      </c>
      <c r="AE314" s="332" t="s">
        <v>6621</v>
      </c>
      <c r="AF314" s="332" t="s">
        <v>6622</v>
      </c>
      <c r="AG314"/>
      <c r="AH314"/>
      <c r="AI314"/>
      <c r="AJ314"/>
      <c r="AK314" s="193" t="s">
        <v>2350</v>
      </c>
      <c r="AL314" s="192"/>
      <c r="AM314" s="192"/>
      <c r="AN314" s="192"/>
      <c r="AO314" s="192"/>
      <c r="AP314" s="140"/>
      <c r="AQ314" s="194"/>
      <c r="AR314" s="207"/>
      <c r="AS314" s="208"/>
    </row>
    <row r="315" spans="1:45">
      <c r="A315" s="312" t="s">
        <v>283</v>
      </c>
      <c r="B315" s="313">
        <v>0</v>
      </c>
      <c r="C315" s="314">
        <v>0.185232633162383</v>
      </c>
      <c r="D315" s="315">
        <v>2749</v>
      </c>
      <c r="E315" s="316">
        <v>0.60756634850369895</v>
      </c>
      <c r="F315" s="317">
        <v>1.2961401973804001E-3</v>
      </c>
      <c r="G315" s="318">
        <v>4114.05</v>
      </c>
      <c r="H315" s="319">
        <v>2618.2031987084101</v>
      </c>
      <c r="I315" s="320">
        <v>6732.2561518652401</v>
      </c>
      <c r="J315" s="216" t="s">
        <v>4062</v>
      </c>
      <c r="K315" s="220">
        <v>55</v>
      </c>
      <c r="L315" s="234">
        <v>37541105</v>
      </c>
      <c r="M315" s="321" t="s">
        <v>2809</v>
      </c>
      <c r="N315" s="220" t="s">
        <v>4873</v>
      </c>
      <c r="O315" s="223" t="s">
        <v>4874</v>
      </c>
      <c r="P315" s="321" t="s">
        <v>2810</v>
      </c>
      <c r="Q315" s="322" t="s">
        <v>2811</v>
      </c>
      <c r="R315" s="323" t="s">
        <v>58</v>
      </c>
      <c r="S315" s="324" t="s">
        <v>206</v>
      </c>
      <c r="T315" s="325">
        <v>1922</v>
      </c>
      <c r="U315" s="326" t="s">
        <v>2966</v>
      </c>
      <c r="V315" s="326" t="s">
        <v>2349</v>
      </c>
      <c r="W315" s="327">
        <v>55</v>
      </c>
      <c r="X315" s="333" t="s">
        <v>810</v>
      </c>
      <c r="Y315" s="329">
        <v>13779899000134</v>
      </c>
      <c r="Z315" s="330">
        <v>98345000</v>
      </c>
      <c r="AA315" s="331"/>
      <c r="AB315" s="218" t="s">
        <v>5558</v>
      </c>
      <c r="AC315" s="332" t="s">
        <v>6623</v>
      </c>
      <c r="AD315" s="332">
        <v>1922</v>
      </c>
      <c r="AE315" s="332" t="s">
        <v>6624</v>
      </c>
      <c r="AF315" s="332" t="s">
        <v>6625</v>
      </c>
      <c r="AG315"/>
      <c r="AH315"/>
      <c r="AI315"/>
      <c r="AJ315"/>
      <c r="AK315" s="193" t="s">
        <v>2350</v>
      </c>
      <c r="AL315" s="192"/>
      <c r="AM315" s="192"/>
      <c r="AN315" s="192"/>
      <c r="AO315" s="192"/>
      <c r="AP315" s="140"/>
      <c r="AQ315" s="194"/>
      <c r="AR315" s="207"/>
      <c r="AS315" s="208"/>
    </row>
    <row r="316" spans="1:45">
      <c r="A316" s="312" t="s">
        <v>284</v>
      </c>
      <c r="B316" s="313">
        <v>24</v>
      </c>
      <c r="C316" s="314">
        <v>0.18047823868173599</v>
      </c>
      <c r="D316" s="315">
        <v>2186</v>
      </c>
      <c r="E316" s="316">
        <v>0.57196883721097203</v>
      </c>
      <c r="F316" s="317">
        <v>1.22019891882401E-3</v>
      </c>
      <c r="G316" s="318">
        <v>4114.05</v>
      </c>
      <c r="H316" s="319">
        <v>2464.8018160245101</v>
      </c>
      <c r="I316" s="320">
        <v>6578.8547691813301</v>
      </c>
      <c r="J316" s="214" t="s">
        <v>4063</v>
      </c>
      <c r="K316" s="220">
        <v>54</v>
      </c>
      <c r="L316" s="234">
        <v>35840250</v>
      </c>
      <c r="M316" s="321" t="s">
        <v>2812</v>
      </c>
      <c r="N316" s="220" t="s">
        <v>4875</v>
      </c>
      <c r="O316" s="220" t="s">
        <v>4876</v>
      </c>
      <c r="P316" s="321" t="s">
        <v>2813</v>
      </c>
      <c r="Q316" s="322" t="s">
        <v>2814</v>
      </c>
      <c r="R316" s="323" t="s">
        <v>58</v>
      </c>
      <c r="S316" s="324" t="s">
        <v>207</v>
      </c>
      <c r="T316" s="325">
        <v>1031</v>
      </c>
      <c r="U316" s="326" t="s">
        <v>2356</v>
      </c>
      <c r="V316" s="326" t="s">
        <v>2349</v>
      </c>
      <c r="W316" s="327">
        <v>54</v>
      </c>
      <c r="X316" s="333" t="s">
        <v>811</v>
      </c>
      <c r="Y316" s="329">
        <v>13685674000119</v>
      </c>
      <c r="Z316" s="330">
        <v>95390000</v>
      </c>
      <c r="AA316" s="331"/>
      <c r="AB316" s="218" t="s">
        <v>5559</v>
      </c>
      <c r="AC316" s="332" t="s">
        <v>7180</v>
      </c>
      <c r="AD316" s="332">
        <v>1294</v>
      </c>
      <c r="AE316" s="332" t="s">
        <v>7181</v>
      </c>
      <c r="AF316" s="332" t="s">
        <v>7182</v>
      </c>
      <c r="AG316"/>
      <c r="AH316"/>
      <c r="AI316"/>
      <c r="AJ316" s="192"/>
      <c r="AK316" s="193" t="s">
        <v>2350</v>
      </c>
      <c r="AL316" s="192"/>
      <c r="AM316" s="192"/>
      <c r="AN316" s="192"/>
      <c r="AO316" s="192"/>
      <c r="AP316" s="140"/>
      <c r="AQ316" s="194"/>
      <c r="AR316" s="207"/>
      <c r="AS316" s="208"/>
    </row>
    <row r="317" spans="1:45">
      <c r="A317" s="312" t="s">
        <v>285</v>
      </c>
      <c r="B317" s="313">
        <v>177</v>
      </c>
      <c r="C317" s="314">
        <v>0.195867940271642</v>
      </c>
      <c r="D317" s="315">
        <v>4105</v>
      </c>
      <c r="E317" s="316">
        <v>0.68227637064081104</v>
      </c>
      <c r="F317" s="317">
        <v>1.45552141241572E-3</v>
      </c>
      <c r="G317" s="318">
        <v>4114.05</v>
      </c>
      <c r="H317" s="319">
        <v>2940.1532530797499</v>
      </c>
      <c r="I317" s="320">
        <v>7054.2062062365803</v>
      </c>
      <c r="J317" s="214" t="s">
        <v>4064</v>
      </c>
      <c r="K317" s="220">
        <v>55</v>
      </c>
      <c r="L317" s="234">
        <v>32781135</v>
      </c>
      <c r="M317" s="321" t="s">
        <v>2815</v>
      </c>
      <c r="N317" s="220" t="s">
        <v>4877</v>
      </c>
      <c r="O317" s="220" t="s">
        <v>4878</v>
      </c>
      <c r="P317" s="321" t="s">
        <v>2816</v>
      </c>
      <c r="Q317" s="322" t="s">
        <v>2817</v>
      </c>
      <c r="R317" s="323" t="s">
        <v>58</v>
      </c>
      <c r="S317" s="324" t="s">
        <v>208</v>
      </c>
      <c r="T317" s="325">
        <v>2691</v>
      </c>
      <c r="U317" s="326"/>
      <c r="V317" s="326" t="s">
        <v>2349</v>
      </c>
      <c r="W317" s="327">
        <v>55</v>
      </c>
      <c r="X317" s="333" t="s">
        <v>812</v>
      </c>
      <c r="Y317" s="329">
        <v>14344748000116</v>
      </c>
      <c r="Z317" s="330">
        <v>98150000</v>
      </c>
      <c r="AA317" s="331"/>
      <c r="AB317" s="218" t="s">
        <v>5560</v>
      </c>
      <c r="AC317" s="332" t="s">
        <v>6626</v>
      </c>
      <c r="AD317" s="332">
        <v>2691</v>
      </c>
      <c r="AE317" s="332" t="s">
        <v>6627</v>
      </c>
      <c r="AF317" s="332" t="s">
        <v>6628</v>
      </c>
      <c r="AG317"/>
      <c r="AH317"/>
      <c r="AI317"/>
      <c r="AJ317"/>
      <c r="AK317" s="193" t="s">
        <v>2350</v>
      </c>
      <c r="AL317" s="192"/>
      <c r="AM317" s="192"/>
      <c r="AN317" s="192"/>
      <c r="AO317" s="192"/>
      <c r="AP317" s="140"/>
      <c r="AQ317" s="194"/>
      <c r="AR317" s="207"/>
      <c r="AS317" s="208"/>
    </row>
    <row r="318" spans="1:45">
      <c r="A318" s="312" t="s">
        <v>286</v>
      </c>
      <c r="B318" s="313">
        <v>0</v>
      </c>
      <c r="C318" s="314">
        <v>0.253003978156503</v>
      </c>
      <c r="D318" s="315">
        <v>4653</v>
      </c>
      <c r="E318" s="316">
        <v>0.89802268557793796</v>
      </c>
      <c r="F318" s="317">
        <v>1.9157797396179899E-3</v>
      </c>
      <c r="G318" s="318">
        <v>4114.05</v>
      </c>
      <c r="H318" s="319">
        <v>3869.8750740283299</v>
      </c>
      <c r="I318" s="320">
        <v>7983.9280271851603</v>
      </c>
      <c r="J318" s="222" t="s">
        <v>4065</v>
      </c>
      <c r="K318" s="220">
        <v>55</v>
      </c>
      <c r="L318" s="234">
        <v>37921075</v>
      </c>
      <c r="M318" s="321" t="s">
        <v>2818</v>
      </c>
      <c r="N318" s="223" t="s">
        <v>4879</v>
      </c>
      <c r="O318" s="220" t="s">
        <v>4880</v>
      </c>
      <c r="P318" s="321" t="s">
        <v>2819</v>
      </c>
      <c r="Q318" s="322" t="s">
        <v>2820</v>
      </c>
      <c r="R318" s="323" t="s">
        <v>58</v>
      </c>
      <c r="S318" s="324" t="s">
        <v>209</v>
      </c>
      <c r="T318" s="325">
        <v>513</v>
      </c>
      <c r="U318" s="326" t="s">
        <v>2821</v>
      </c>
      <c r="V318" s="326" t="s">
        <v>2349</v>
      </c>
      <c r="W318" s="327">
        <v>55</v>
      </c>
      <c r="X318" s="333" t="s">
        <v>813</v>
      </c>
      <c r="Y318" s="329">
        <v>14372847000101</v>
      </c>
      <c r="Z318" s="330">
        <v>98435000</v>
      </c>
      <c r="AA318" s="331"/>
      <c r="AB318" s="218" t="s">
        <v>5561</v>
      </c>
      <c r="AC318" s="332" t="s">
        <v>6629</v>
      </c>
      <c r="AD318" s="332">
        <v>106</v>
      </c>
      <c r="AE318" s="332" t="s">
        <v>6630</v>
      </c>
      <c r="AF318" s="332" t="s">
        <v>6631</v>
      </c>
      <c r="AG318"/>
      <c r="AH318"/>
      <c r="AI318"/>
      <c r="AJ318"/>
      <c r="AK318" s="193" t="s">
        <v>2350</v>
      </c>
      <c r="AL318" s="192"/>
      <c r="AM318" s="192"/>
      <c r="AN318" s="192"/>
      <c r="AO318" s="192"/>
      <c r="AP318" s="140"/>
      <c r="AQ318" s="194"/>
      <c r="AR318" s="207"/>
      <c r="AS318" s="208"/>
    </row>
    <row r="319" spans="1:45">
      <c r="A319" s="312" t="s">
        <v>287</v>
      </c>
      <c r="B319" s="313">
        <v>538</v>
      </c>
      <c r="C319" s="314">
        <v>0.28850011790001601</v>
      </c>
      <c r="D319" s="315">
        <v>11880</v>
      </c>
      <c r="E319" s="316">
        <v>1.1786054936410399</v>
      </c>
      <c r="F319" s="317">
        <v>2.51435577517377E-3</v>
      </c>
      <c r="G319" s="318">
        <v>4114.05</v>
      </c>
      <c r="H319" s="319">
        <v>5078.9986658510197</v>
      </c>
      <c r="I319" s="320">
        <v>9193.0516190078506</v>
      </c>
      <c r="J319" s="219" t="s">
        <v>4066</v>
      </c>
      <c r="K319" s="220">
        <v>53</v>
      </c>
      <c r="L319" s="234">
        <v>32483500</v>
      </c>
      <c r="M319" s="321" t="s">
        <v>2822</v>
      </c>
      <c r="N319" s="223" t="s">
        <v>4881</v>
      </c>
      <c r="O319" s="220" t="s">
        <v>4882</v>
      </c>
      <c r="P319" s="321" t="s">
        <v>2823</v>
      </c>
      <c r="Q319" s="322" t="s">
        <v>2824</v>
      </c>
      <c r="R319" s="323" t="s">
        <v>58</v>
      </c>
      <c r="S319" s="324" t="s">
        <v>210</v>
      </c>
      <c r="T319" s="325">
        <v>561</v>
      </c>
      <c r="U319" s="326"/>
      <c r="V319" s="326" t="s">
        <v>2349</v>
      </c>
      <c r="W319" s="327">
        <v>53</v>
      </c>
      <c r="X319" s="333" t="s">
        <v>814</v>
      </c>
      <c r="Y319" s="329">
        <v>14567873000195</v>
      </c>
      <c r="Z319" s="330">
        <v>96470000</v>
      </c>
      <c r="AA319" s="331"/>
      <c r="AB319" s="218" t="s">
        <v>5562</v>
      </c>
      <c r="AC319" s="332" t="s">
        <v>6632</v>
      </c>
      <c r="AD319" s="332">
        <v>561</v>
      </c>
      <c r="AE319" s="332" t="s">
        <v>6633</v>
      </c>
      <c r="AF319" s="332" t="s">
        <v>6634</v>
      </c>
      <c r="AG319"/>
      <c r="AH319"/>
      <c r="AI319"/>
      <c r="AJ319"/>
      <c r="AK319" s="193" t="s">
        <v>2350</v>
      </c>
      <c r="AL319" s="192"/>
      <c r="AM319" s="192"/>
      <c r="AN319" s="192"/>
      <c r="AO319" s="192"/>
      <c r="AP319" s="140"/>
      <c r="AQ319" s="194"/>
      <c r="AR319" s="207"/>
      <c r="AS319" s="208"/>
    </row>
    <row r="320" spans="1:45" s="198" customFormat="1">
      <c r="A320" s="212" t="s">
        <v>288</v>
      </c>
      <c r="B320" s="313">
        <v>0</v>
      </c>
      <c r="C320" s="314"/>
      <c r="D320" s="315"/>
      <c r="E320" s="316">
        <v>0</v>
      </c>
      <c r="F320" s="317">
        <v>0</v>
      </c>
      <c r="G320" s="318"/>
      <c r="H320" s="319">
        <v>0</v>
      </c>
      <c r="I320" s="320">
        <v>0</v>
      </c>
      <c r="J320" s="275" t="s">
        <v>4067</v>
      </c>
      <c r="K320" s="270">
        <v>54</v>
      </c>
      <c r="L320" s="271">
        <v>34680210</v>
      </c>
      <c r="M320" s="339"/>
      <c r="N320" s="270" t="s">
        <v>4883</v>
      </c>
      <c r="O320" s="270" t="s">
        <v>4884</v>
      </c>
      <c r="P320" s="339"/>
      <c r="Q320" s="340"/>
      <c r="R320" s="341" t="s">
        <v>58</v>
      </c>
      <c r="S320" s="348"/>
      <c r="T320" s="343"/>
      <c r="U320" s="212"/>
      <c r="V320" s="212"/>
      <c r="W320" s="327"/>
      <c r="X320" s="333" t="s">
        <v>2479</v>
      </c>
      <c r="Y320" s="329"/>
      <c r="Z320" s="330"/>
      <c r="AA320" s="344"/>
      <c r="AB320" s="270" t="s">
        <v>5563</v>
      </c>
      <c r="AC320" s="350"/>
      <c r="AD320" s="344"/>
      <c r="AE320" s="344"/>
      <c r="AF320" s="344"/>
      <c r="AG320" s="298"/>
      <c r="AH320" s="196"/>
      <c r="AI320" s="195"/>
      <c r="AJ320" s="195"/>
      <c r="AK320" s="196"/>
      <c r="AL320" s="195"/>
      <c r="AM320" s="195"/>
      <c r="AN320" s="195"/>
      <c r="AO320" s="195"/>
      <c r="AP320" s="188"/>
      <c r="AQ320" s="197"/>
      <c r="AR320" s="211"/>
      <c r="AS320" s="212"/>
    </row>
    <row r="321" spans="1:45">
      <c r="A321" s="312" t="s">
        <v>289</v>
      </c>
      <c r="B321" s="313">
        <v>177</v>
      </c>
      <c r="C321" s="314">
        <v>0.22036334360003801</v>
      </c>
      <c r="D321" s="315">
        <v>2596</v>
      </c>
      <c r="E321" s="316">
        <v>0.71661361742480001</v>
      </c>
      <c r="F321" s="317">
        <v>1.5287741294789799E-3</v>
      </c>
      <c r="G321" s="318">
        <v>4114.05</v>
      </c>
      <c r="H321" s="319">
        <v>3088.1237415475298</v>
      </c>
      <c r="I321" s="320">
        <v>7202.1766947043598</v>
      </c>
      <c r="J321" s="222" t="s">
        <v>4068</v>
      </c>
      <c r="K321" s="220">
        <v>55</v>
      </c>
      <c r="L321" s="234">
        <v>33511800</v>
      </c>
      <c r="M321" s="321" t="s">
        <v>2825</v>
      </c>
      <c r="N321" s="220" t="s">
        <v>4885</v>
      </c>
      <c r="O321" s="220" t="s">
        <v>4886</v>
      </c>
      <c r="P321" s="321" t="s">
        <v>2826</v>
      </c>
      <c r="Q321" s="322" t="s">
        <v>2827</v>
      </c>
      <c r="R321" s="323" t="s">
        <v>58</v>
      </c>
      <c r="S321" s="324" t="s">
        <v>211</v>
      </c>
      <c r="T321" s="325">
        <v>562</v>
      </c>
      <c r="U321" s="326" t="s">
        <v>2301</v>
      </c>
      <c r="V321" s="326" t="s">
        <v>2349</v>
      </c>
      <c r="W321" s="327">
        <v>55</v>
      </c>
      <c r="X321" s="333" t="s">
        <v>815</v>
      </c>
      <c r="Y321" s="329">
        <v>14264602000160</v>
      </c>
      <c r="Z321" s="330">
        <v>97885000</v>
      </c>
      <c r="AA321" s="331"/>
      <c r="AB321" s="218" t="s">
        <v>5564</v>
      </c>
      <c r="AC321" s="332" t="s">
        <v>6635</v>
      </c>
      <c r="AD321" s="332">
        <v>562</v>
      </c>
      <c r="AE321" s="332" t="s">
        <v>6636</v>
      </c>
      <c r="AF321" s="332" t="s">
        <v>6637</v>
      </c>
      <c r="AG321"/>
      <c r="AH321"/>
      <c r="AI321"/>
      <c r="AJ321"/>
      <c r="AK321" s="193" t="s">
        <v>2350</v>
      </c>
      <c r="AL321" s="192"/>
      <c r="AM321" s="192"/>
      <c r="AN321" s="192"/>
      <c r="AO321" s="192"/>
      <c r="AP321" s="140"/>
      <c r="AQ321" s="194"/>
      <c r="AR321" s="207"/>
      <c r="AS321" s="208"/>
    </row>
    <row r="322" spans="1:45">
      <c r="A322" s="312" t="s">
        <v>290</v>
      </c>
      <c r="B322" s="313">
        <v>2333</v>
      </c>
      <c r="C322" s="314">
        <v>0.28682258129568799</v>
      </c>
      <c r="D322" s="315">
        <v>18737</v>
      </c>
      <c r="E322" s="316">
        <v>1.2546377438835701</v>
      </c>
      <c r="F322" s="317">
        <v>2.6765577405711899E-3</v>
      </c>
      <c r="G322" s="318">
        <v>4114.05</v>
      </c>
      <c r="H322" s="319">
        <v>5406.6466359537999</v>
      </c>
      <c r="I322" s="320">
        <v>9520.6995891106199</v>
      </c>
      <c r="J322" s="219" t="s">
        <v>4069</v>
      </c>
      <c r="K322" s="220">
        <v>53</v>
      </c>
      <c r="L322" s="234">
        <v>32571264</v>
      </c>
      <c r="M322" s="321" t="s">
        <v>2828</v>
      </c>
      <c r="N322" s="220" t="s">
        <v>4887</v>
      </c>
      <c r="O322" s="220" t="s">
        <v>4888</v>
      </c>
      <c r="P322" s="321" t="s">
        <v>2829</v>
      </c>
      <c r="Q322" s="322" t="s">
        <v>2830</v>
      </c>
      <c r="R322" s="323" t="s">
        <v>58</v>
      </c>
      <c r="S322" s="324" t="s">
        <v>212</v>
      </c>
      <c r="T322" s="325">
        <v>255</v>
      </c>
      <c r="U322" s="326" t="s">
        <v>2351</v>
      </c>
      <c r="V322" s="326" t="s">
        <v>2349</v>
      </c>
      <c r="W322" s="327">
        <v>53</v>
      </c>
      <c r="X322" s="333" t="s">
        <v>816</v>
      </c>
      <c r="Y322" s="329">
        <v>14798209000157</v>
      </c>
      <c r="Z322" s="330">
        <v>96490000</v>
      </c>
      <c r="AA322" s="331"/>
      <c r="AB322" s="218" t="s">
        <v>5565</v>
      </c>
      <c r="AC322" s="332" t="s">
        <v>6638</v>
      </c>
      <c r="AD322" s="332">
        <v>176</v>
      </c>
      <c r="AE322" s="332" t="s">
        <v>6639</v>
      </c>
      <c r="AF322" s="332" t="s">
        <v>6640</v>
      </c>
      <c r="AG322"/>
      <c r="AH322"/>
      <c r="AI322"/>
      <c r="AJ322"/>
      <c r="AK322" s="193" t="s">
        <v>2350</v>
      </c>
      <c r="AL322" s="192"/>
      <c r="AM322" s="192"/>
      <c r="AN322" s="192"/>
      <c r="AO322" s="192"/>
      <c r="AP322" s="140"/>
      <c r="AQ322" s="194"/>
      <c r="AR322" s="207"/>
      <c r="AS322" s="208"/>
    </row>
    <row r="323" spans="1:45">
      <c r="A323" s="312" t="s">
        <v>291</v>
      </c>
      <c r="B323" s="313">
        <v>165</v>
      </c>
      <c r="C323" s="314">
        <v>0.27833980914606699</v>
      </c>
      <c r="D323" s="315">
        <v>10593</v>
      </c>
      <c r="E323" s="316">
        <v>1.11770751499639</v>
      </c>
      <c r="F323" s="317">
        <v>2.3844402223211101E-3</v>
      </c>
      <c r="G323" s="318">
        <v>4114.05</v>
      </c>
      <c r="H323" s="319">
        <v>4816.5692490886404</v>
      </c>
      <c r="I323" s="320">
        <v>8930.6222022454604</v>
      </c>
      <c r="J323" s="219" t="s">
        <v>4070</v>
      </c>
      <c r="K323" s="220">
        <v>55</v>
      </c>
      <c r="L323" s="234">
        <v>37941122</v>
      </c>
      <c r="M323" s="321" t="s">
        <v>2831</v>
      </c>
      <c r="N323" s="224" t="s">
        <v>4889</v>
      </c>
      <c r="O323" s="220" t="s">
        <v>4890</v>
      </c>
      <c r="P323" s="321" t="s">
        <v>2832</v>
      </c>
      <c r="Q323" s="322" t="s">
        <v>2833</v>
      </c>
      <c r="R323" s="323" t="s">
        <v>58</v>
      </c>
      <c r="S323" s="324" t="s">
        <v>213</v>
      </c>
      <c r="T323" s="325">
        <v>732</v>
      </c>
      <c r="U323" s="326" t="s">
        <v>2351</v>
      </c>
      <c r="V323" s="326" t="s">
        <v>2349</v>
      </c>
      <c r="W323" s="327">
        <v>55</v>
      </c>
      <c r="X323" s="333" t="s">
        <v>817</v>
      </c>
      <c r="Y323" s="329">
        <v>13901607000194</v>
      </c>
      <c r="Z323" s="330">
        <v>98470000</v>
      </c>
      <c r="AA323" s="331"/>
      <c r="AB323" s="218" t="s">
        <v>5566</v>
      </c>
      <c r="AC323" s="332" t="s">
        <v>6641</v>
      </c>
      <c r="AD323" s="332">
        <v>732</v>
      </c>
      <c r="AE323" s="332" t="s">
        <v>6642</v>
      </c>
      <c r="AF323" s="332" t="s">
        <v>6643</v>
      </c>
      <c r="AG323"/>
      <c r="AH323"/>
      <c r="AI323"/>
      <c r="AJ323"/>
      <c r="AK323" s="193" t="s">
        <v>2350</v>
      </c>
      <c r="AL323" s="192"/>
      <c r="AM323" s="192"/>
      <c r="AN323" s="192"/>
      <c r="AO323" s="192"/>
      <c r="AP323" s="140"/>
      <c r="AQ323" s="194"/>
      <c r="AR323" s="207"/>
      <c r="AS323" s="208"/>
    </row>
    <row r="324" spans="1:45">
      <c r="A324" s="312" t="s">
        <v>292</v>
      </c>
      <c r="B324" s="313">
        <v>4</v>
      </c>
      <c r="C324" s="314">
        <v>0.16428888162727501</v>
      </c>
      <c r="D324" s="315">
        <v>2277</v>
      </c>
      <c r="E324" s="316">
        <v>0.52385685079641697</v>
      </c>
      <c r="F324" s="317">
        <v>1.11756012106752E-3</v>
      </c>
      <c r="G324" s="318">
        <v>4114.05</v>
      </c>
      <c r="H324" s="319">
        <v>2257.47144455638</v>
      </c>
      <c r="I324" s="320">
        <v>6371.5243977132104</v>
      </c>
      <c r="J324" s="219" t="s">
        <v>4071</v>
      </c>
      <c r="K324" s="220">
        <v>51</v>
      </c>
      <c r="L324" s="234">
        <v>37731122</v>
      </c>
      <c r="M324" s="321" t="s">
        <v>2834</v>
      </c>
      <c r="N324" s="220" t="s">
        <v>4891</v>
      </c>
      <c r="O324" s="220" t="s">
        <v>4892</v>
      </c>
      <c r="P324" s="321" t="s">
        <v>2835</v>
      </c>
      <c r="Q324" s="322" t="s">
        <v>2836</v>
      </c>
      <c r="R324" s="323" t="s">
        <v>58</v>
      </c>
      <c r="S324" s="324" t="s">
        <v>214</v>
      </c>
      <c r="T324" s="325">
        <v>1213</v>
      </c>
      <c r="U324" s="326" t="s">
        <v>2351</v>
      </c>
      <c r="V324" s="326" t="s">
        <v>2349</v>
      </c>
      <c r="W324" s="327">
        <v>51</v>
      </c>
      <c r="X324" s="333" t="s">
        <v>818</v>
      </c>
      <c r="Y324" s="329">
        <v>11325327000150</v>
      </c>
      <c r="Z324" s="330">
        <v>95740000</v>
      </c>
      <c r="AA324" s="331"/>
      <c r="AB324" s="218" t="s">
        <v>5567</v>
      </c>
      <c r="AC324" s="332" t="s">
        <v>6644</v>
      </c>
      <c r="AD324" s="332">
        <v>28</v>
      </c>
      <c r="AE324" s="332" t="s">
        <v>6645</v>
      </c>
      <c r="AF324" s="332" t="s">
        <v>6646</v>
      </c>
      <c r="AG324"/>
      <c r="AH324"/>
      <c r="AI324"/>
      <c r="AJ324"/>
      <c r="AK324" s="193" t="s">
        <v>2350</v>
      </c>
      <c r="AL324" s="192"/>
      <c r="AM324" s="192"/>
      <c r="AN324" s="192"/>
      <c r="AO324" s="192"/>
      <c r="AP324" s="140"/>
      <c r="AQ324" s="194"/>
      <c r="AR324" s="207"/>
      <c r="AS324" s="208"/>
    </row>
    <row r="325" spans="1:45">
      <c r="A325" s="312" t="s">
        <v>293</v>
      </c>
      <c r="B325" s="313">
        <v>217</v>
      </c>
      <c r="C325" s="314">
        <v>0.193116947236153</v>
      </c>
      <c r="D325" s="315">
        <v>3844</v>
      </c>
      <c r="E325" s="316">
        <v>0.66609763915792597</v>
      </c>
      <c r="F325" s="317">
        <v>1.42100682109703E-3</v>
      </c>
      <c r="G325" s="318">
        <v>4114.05</v>
      </c>
      <c r="H325" s="319">
        <v>2870.4337786160099</v>
      </c>
      <c r="I325" s="320">
        <v>6984.4867317728304</v>
      </c>
      <c r="J325" s="219" t="s">
        <v>4072</v>
      </c>
      <c r="K325" s="220">
        <v>54</v>
      </c>
      <c r="L325" s="234">
        <v>33081900</v>
      </c>
      <c r="M325" s="321" t="s">
        <v>2837</v>
      </c>
      <c r="N325" s="223" t="s">
        <v>4893</v>
      </c>
      <c r="O325" s="223" t="s">
        <v>4894</v>
      </c>
      <c r="P325" s="321" t="s">
        <v>2838</v>
      </c>
      <c r="Q325" s="322" t="s">
        <v>2839</v>
      </c>
      <c r="R325" s="323" t="s">
        <v>58</v>
      </c>
      <c r="S325" s="324" t="s">
        <v>215</v>
      </c>
      <c r="T325" s="325">
        <v>1613</v>
      </c>
      <c r="U325" s="326" t="s">
        <v>2351</v>
      </c>
      <c r="V325" s="326" t="s">
        <v>2349</v>
      </c>
      <c r="W325" s="327">
        <v>54</v>
      </c>
      <c r="X325" s="333" t="s">
        <v>819</v>
      </c>
      <c r="Y325" s="329">
        <v>14387239000170</v>
      </c>
      <c r="Z325" s="330">
        <v>99190000</v>
      </c>
      <c r="AA325" s="331"/>
      <c r="AB325" s="218" t="s">
        <v>5568</v>
      </c>
      <c r="AC325" s="332" t="s">
        <v>6647</v>
      </c>
      <c r="AD325" s="332">
        <v>1613</v>
      </c>
      <c r="AE325" s="332" t="s">
        <v>6648</v>
      </c>
      <c r="AF325" s="332" t="s">
        <v>6649</v>
      </c>
      <c r="AG325"/>
      <c r="AH325"/>
      <c r="AI325"/>
      <c r="AJ325"/>
      <c r="AK325" s="193" t="s">
        <v>2350</v>
      </c>
      <c r="AL325" s="192"/>
      <c r="AM325" s="192"/>
      <c r="AN325" s="192"/>
      <c r="AO325" s="192"/>
      <c r="AP325" s="140"/>
      <c r="AQ325" s="194"/>
      <c r="AR325" s="207"/>
      <c r="AS325" s="208"/>
    </row>
    <row r="326" spans="1:45">
      <c r="A326" s="312" t="s">
        <v>294</v>
      </c>
      <c r="B326" s="313">
        <v>22</v>
      </c>
      <c r="C326" s="314">
        <v>0.193301662216909</v>
      </c>
      <c r="D326" s="315">
        <v>1767</v>
      </c>
      <c r="E326" s="316">
        <v>0.59336383237820201</v>
      </c>
      <c r="F326" s="317">
        <v>1.26584152777907E-3</v>
      </c>
      <c r="G326" s="318">
        <v>4114.05</v>
      </c>
      <c r="H326" s="319">
        <v>2556.9998861137201</v>
      </c>
      <c r="I326" s="320">
        <v>6671.0528392705501</v>
      </c>
      <c r="J326" s="219" t="s">
        <v>4073</v>
      </c>
      <c r="K326" s="220">
        <v>54</v>
      </c>
      <c r="L326" s="234">
        <v>35680008</v>
      </c>
      <c r="M326" s="321" t="s">
        <v>2840</v>
      </c>
      <c r="N326" s="223" t="s">
        <v>4895</v>
      </c>
      <c r="O326" s="223" t="s">
        <v>4896</v>
      </c>
      <c r="P326" s="321" t="s">
        <v>2841</v>
      </c>
      <c r="Q326" s="322" t="s">
        <v>2842</v>
      </c>
      <c r="R326" s="323" t="s">
        <v>58</v>
      </c>
      <c r="S326" s="324" t="s">
        <v>216</v>
      </c>
      <c r="T326" s="325">
        <v>299</v>
      </c>
      <c r="U326" s="326" t="s">
        <v>2351</v>
      </c>
      <c r="V326" s="326" t="s">
        <v>2349</v>
      </c>
      <c r="W326" s="327">
        <v>54</v>
      </c>
      <c r="X326" s="333" t="s">
        <v>820</v>
      </c>
      <c r="Y326" s="329">
        <v>13891628000176</v>
      </c>
      <c r="Z326" s="330">
        <v>99735000</v>
      </c>
      <c r="AA326" s="331"/>
      <c r="AB326" s="218" t="s">
        <v>5569</v>
      </c>
      <c r="AC326" s="332" t="s">
        <v>6650</v>
      </c>
      <c r="AD326" s="332">
        <v>299</v>
      </c>
      <c r="AE326" s="332" t="s">
        <v>6651</v>
      </c>
      <c r="AF326" s="332" t="s">
        <v>6652</v>
      </c>
      <c r="AG326"/>
      <c r="AH326"/>
      <c r="AI326"/>
      <c r="AJ326"/>
      <c r="AK326" s="193" t="s">
        <v>2350</v>
      </c>
      <c r="AL326" s="192"/>
      <c r="AM326" s="192"/>
      <c r="AN326" s="192"/>
      <c r="AO326" s="192"/>
      <c r="AP326" s="140"/>
      <c r="AQ326" s="194"/>
      <c r="AR326" s="207"/>
      <c r="AS326" s="208"/>
    </row>
    <row r="327" spans="1:45">
      <c r="A327" s="312" t="s">
        <v>295</v>
      </c>
      <c r="B327" s="313">
        <v>7591</v>
      </c>
      <c r="C327" s="314">
        <v>0.350140119015794</v>
      </c>
      <c r="D327" s="315">
        <v>35521</v>
      </c>
      <c r="E327" s="316">
        <v>1.6858333948991999</v>
      </c>
      <c r="F327" s="317">
        <v>3.5964408407353002E-3</v>
      </c>
      <c r="G327" s="318">
        <v>4114.05</v>
      </c>
      <c r="H327" s="319">
        <v>7264.8104982853201</v>
      </c>
      <c r="I327" s="320">
        <v>11378.863451442099</v>
      </c>
      <c r="J327" s="219" t="s">
        <v>4074</v>
      </c>
      <c r="K327" s="220">
        <v>51</v>
      </c>
      <c r="L327" s="234">
        <v>35004200</v>
      </c>
      <c r="M327" s="321" t="s">
        <v>2843</v>
      </c>
      <c r="N327" s="220" t="s">
        <v>4897</v>
      </c>
      <c r="O327" s="220" t="s">
        <v>4898</v>
      </c>
      <c r="P327" s="321" t="s">
        <v>2844</v>
      </c>
      <c r="Q327" s="322" t="s">
        <v>2845</v>
      </c>
      <c r="R327" s="323" t="s">
        <v>58</v>
      </c>
      <c r="S327" s="324" t="s">
        <v>217</v>
      </c>
      <c r="T327" s="325">
        <v>229</v>
      </c>
      <c r="U327" s="326"/>
      <c r="V327" s="326" t="s">
        <v>2349</v>
      </c>
      <c r="W327" s="327">
        <v>51</v>
      </c>
      <c r="X327" s="333" t="s">
        <v>821</v>
      </c>
      <c r="Y327" s="329">
        <v>15242127000194</v>
      </c>
      <c r="Z327" s="330">
        <v>93180000</v>
      </c>
      <c r="AA327" s="331"/>
      <c r="AB327" s="218" t="s">
        <v>5570</v>
      </c>
      <c r="AC327" s="332" t="s">
        <v>6653</v>
      </c>
      <c r="AD327" s="332">
        <v>654</v>
      </c>
      <c r="AE327" s="332" t="s">
        <v>6654</v>
      </c>
      <c r="AF327" s="332" t="s">
        <v>6655</v>
      </c>
      <c r="AG327"/>
      <c r="AH327"/>
      <c r="AI327"/>
      <c r="AJ327"/>
      <c r="AK327" s="193" t="s">
        <v>2350</v>
      </c>
      <c r="AL327" s="192"/>
      <c r="AM327" s="192"/>
      <c r="AN327" s="192"/>
      <c r="AO327" s="192"/>
      <c r="AP327" s="140"/>
      <c r="AQ327" s="194"/>
      <c r="AR327" s="207"/>
      <c r="AS327" s="208"/>
    </row>
    <row r="328" spans="1:45">
      <c r="A328" s="312" t="s">
        <v>296</v>
      </c>
      <c r="B328" s="313">
        <v>79000</v>
      </c>
      <c r="C328" s="314">
        <v>0.27192567637639498</v>
      </c>
      <c r="D328" s="315">
        <v>1460238</v>
      </c>
      <c r="E328" s="316">
        <v>2.2861975991794199</v>
      </c>
      <c r="F328" s="317">
        <v>4.8772164797289998E-3</v>
      </c>
      <c r="G328" s="318">
        <v>4114.05</v>
      </c>
      <c r="H328" s="319">
        <v>9851.9772890525801</v>
      </c>
      <c r="I328" s="320">
        <v>13966.030242209399</v>
      </c>
      <c r="J328" s="226" t="s">
        <v>4075</v>
      </c>
      <c r="K328" s="220">
        <v>51</v>
      </c>
      <c r="L328" s="234">
        <v>32893602</v>
      </c>
      <c r="M328" s="321" t="s">
        <v>2846</v>
      </c>
      <c r="N328" s="220" t="s">
        <v>4899</v>
      </c>
      <c r="O328" s="220" t="s">
        <v>4900</v>
      </c>
      <c r="P328" s="321" t="s">
        <v>2847</v>
      </c>
      <c r="Q328" s="322" t="s">
        <v>2848</v>
      </c>
      <c r="R328" s="323" t="s">
        <v>58</v>
      </c>
      <c r="S328" s="324" t="s">
        <v>218</v>
      </c>
      <c r="T328" s="325">
        <v>310</v>
      </c>
      <c r="U328" s="326" t="s">
        <v>2351</v>
      </c>
      <c r="V328" s="326" t="s">
        <v>2849</v>
      </c>
      <c r="W328" s="327">
        <v>51</v>
      </c>
      <c r="X328" s="333" t="s">
        <v>822</v>
      </c>
      <c r="Y328" s="329">
        <v>14579157000128</v>
      </c>
      <c r="Z328" s="330">
        <v>90160090</v>
      </c>
      <c r="AA328" s="331"/>
      <c r="AB328" s="218" t="s">
        <v>5571</v>
      </c>
      <c r="AC328" s="332" t="s">
        <v>6656</v>
      </c>
      <c r="AD328" s="332">
        <v>700</v>
      </c>
      <c r="AE328" s="332" t="s">
        <v>6657</v>
      </c>
      <c r="AF328" s="332" t="s">
        <v>6658</v>
      </c>
      <c r="AG328"/>
      <c r="AH328"/>
      <c r="AI328"/>
      <c r="AJ328"/>
      <c r="AK328" s="193" t="s">
        <v>2350</v>
      </c>
      <c r="AL328" s="192"/>
      <c r="AM328" s="192"/>
      <c r="AN328" s="192"/>
      <c r="AO328" s="192"/>
      <c r="AP328" s="140"/>
      <c r="AQ328" s="194"/>
      <c r="AR328" s="207"/>
      <c r="AS328" s="208"/>
    </row>
    <row r="329" spans="1:45">
      <c r="A329" s="312" t="s">
        <v>297</v>
      </c>
      <c r="B329" s="313">
        <v>93</v>
      </c>
      <c r="C329" s="314">
        <v>0.199050134193231</v>
      </c>
      <c r="D329" s="315">
        <v>5091</v>
      </c>
      <c r="E329" s="316">
        <v>0.71611527793234298</v>
      </c>
      <c r="F329" s="317">
        <v>1.5277110063325E-3</v>
      </c>
      <c r="G329" s="318">
        <v>4114.05</v>
      </c>
      <c r="H329" s="319">
        <v>3085.9762327916501</v>
      </c>
      <c r="I329" s="320">
        <v>7200.0291859484696</v>
      </c>
      <c r="J329" s="222" t="s">
        <v>4076</v>
      </c>
      <c r="K329" s="220">
        <v>55</v>
      </c>
      <c r="L329" s="234">
        <v>35651300</v>
      </c>
      <c r="M329" s="321" t="s">
        <v>2850</v>
      </c>
      <c r="N329" s="223" t="s">
        <v>4901</v>
      </c>
      <c r="O329" s="220" t="s">
        <v>4902</v>
      </c>
      <c r="P329" s="321" t="s">
        <v>2851</v>
      </c>
      <c r="Q329" s="322" t="s">
        <v>2852</v>
      </c>
      <c r="R329" s="323" t="s">
        <v>58</v>
      </c>
      <c r="S329" s="324" t="s">
        <v>219</v>
      </c>
      <c r="T329" s="325">
        <v>204</v>
      </c>
      <c r="U329" s="326" t="s">
        <v>2351</v>
      </c>
      <c r="V329" s="326" t="s">
        <v>2349</v>
      </c>
      <c r="W329" s="327">
        <v>55</v>
      </c>
      <c r="X329" s="333" t="s">
        <v>823</v>
      </c>
      <c r="Y329" s="329">
        <v>14311901000109</v>
      </c>
      <c r="Z329" s="330">
        <v>98980000</v>
      </c>
      <c r="AA329" s="331"/>
      <c r="AB329" s="218" t="s">
        <v>5572</v>
      </c>
      <c r="AC329" s="332" t="s">
        <v>5818</v>
      </c>
      <c r="AD329" s="332">
        <v>204</v>
      </c>
      <c r="AE329" s="332" t="s">
        <v>6659</v>
      </c>
      <c r="AF329" s="332" t="s">
        <v>6660</v>
      </c>
      <c r="AG329"/>
      <c r="AH329"/>
      <c r="AI329"/>
      <c r="AJ329"/>
      <c r="AK329" s="193" t="s">
        <v>2350</v>
      </c>
      <c r="AL329" s="192"/>
      <c r="AM329" s="192"/>
      <c r="AN329" s="192"/>
      <c r="AO329" s="192"/>
      <c r="AP329" s="140"/>
      <c r="AQ329" s="194"/>
      <c r="AR329" s="207"/>
      <c r="AS329" s="208"/>
    </row>
    <row r="330" spans="1:45">
      <c r="A330" s="312" t="s">
        <v>298</v>
      </c>
      <c r="B330" s="313">
        <v>199</v>
      </c>
      <c r="C330" s="314">
        <v>0.195946345035377</v>
      </c>
      <c r="D330" s="315">
        <v>2407</v>
      </c>
      <c r="E330" s="316">
        <v>0.63002615701943299</v>
      </c>
      <c r="F330" s="317">
        <v>1.3440544057864499E-3</v>
      </c>
      <c r="G330" s="318">
        <v>4114.05</v>
      </c>
      <c r="H330" s="319">
        <v>2714.98989968863</v>
      </c>
      <c r="I330" s="320">
        <v>6829.0428528454604</v>
      </c>
      <c r="J330" s="222" t="s">
        <v>4077</v>
      </c>
      <c r="K330" s="220">
        <v>55</v>
      </c>
      <c r="L330" s="234">
        <v>35451146</v>
      </c>
      <c r="M330" s="321" t="s">
        <v>2853</v>
      </c>
      <c r="N330" s="220" t="s">
        <v>4903</v>
      </c>
      <c r="O330" s="220" t="s">
        <v>4904</v>
      </c>
      <c r="P330" s="321" t="s">
        <v>2854</v>
      </c>
      <c r="Q330" s="322" t="s">
        <v>2855</v>
      </c>
      <c r="R330" s="323" t="s">
        <v>58</v>
      </c>
      <c r="S330" s="324" t="s">
        <v>220</v>
      </c>
      <c r="T330" s="325">
        <v>155</v>
      </c>
      <c r="U330" s="326" t="s">
        <v>2351</v>
      </c>
      <c r="V330" s="326" t="s">
        <v>2349</v>
      </c>
      <c r="W330" s="327">
        <v>55</v>
      </c>
      <c r="X330" s="333" t="s">
        <v>824</v>
      </c>
      <c r="Y330" s="329">
        <v>14309761000134</v>
      </c>
      <c r="Z330" s="330">
        <v>98947000</v>
      </c>
      <c r="AA330" s="331"/>
      <c r="AB330" s="218" t="s">
        <v>5573</v>
      </c>
      <c r="AC330" s="332" t="s">
        <v>6661</v>
      </c>
      <c r="AD330" s="332">
        <v>73</v>
      </c>
      <c r="AE330" s="332" t="s">
        <v>6662</v>
      </c>
      <c r="AF330" s="332" t="s">
        <v>6663</v>
      </c>
      <c r="AG330"/>
      <c r="AH330"/>
      <c r="AI330"/>
      <c r="AJ330"/>
      <c r="AK330" s="193" t="s">
        <v>2350</v>
      </c>
      <c r="AL330" s="192"/>
      <c r="AM330" s="192"/>
      <c r="AN330" s="192"/>
      <c r="AO330" s="192"/>
      <c r="AP330" s="140"/>
      <c r="AQ330" s="194"/>
      <c r="AR330" s="207"/>
      <c r="AS330" s="208"/>
    </row>
    <row r="331" spans="1:45">
      <c r="A331" s="312" t="s">
        <v>299</v>
      </c>
      <c r="B331" s="313">
        <v>316</v>
      </c>
      <c r="C331" s="314">
        <v>0.257069169116598</v>
      </c>
      <c r="D331" s="315">
        <v>1641</v>
      </c>
      <c r="E331" s="316">
        <v>0.78039823952062604</v>
      </c>
      <c r="F331" s="317">
        <v>1.6648478486320001E-3</v>
      </c>
      <c r="G331" s="318">
        <v>4114.05</v>
      </c>
      <c r="H331" s="319">
        <v>3362.9926542366402</v>
      </c>
      <c r="I331" s="320">
        <v>7477.0456073934602</v>
      </c>
      <c r="J331" s="219" t="s">
        <v>4078</v>
      </c>
      <c r="K331" s="220">
        <v>55</v>
      </c>
      <c r="L331" s="234">
        <v>36139043</v>
      </c>
      <c r="M331" s="321" t="s">
        <v>2856</v>
      </c>
      <c r="N331" s="220" t="s">
        <v>4905</v>
      </c>
      <c r="O331" s="220" t="s">
        <v>4906</v>
      </c>
      <c r="P331" s="321" t="s">
        <v>2857</v>
      </c>
      <c r="Q331" s="322" t="s">
        <v>2858</v>
      </c>
      <c r="R331" s="323" t="s">
        <v>58</v>
      </c>
      <c r="S331" s="324" t="s">
        <v>221</v>
      </c>
      <c r="T331" s="325">
        <v>204</v>
      </c>
      <c r="U331" s="326" t="s">
        <v>2351</v>
      </c>
      <c r="V331" s="326" t="s">
        <v>2349</v>
      </c>
      <c r="W331" s="327">
        <v>55</v>
      </c>
      <c r="X331" s="333" t="s">
        <v>825</v>
      </c>
      <c r="Y331" s="329">
        <v>16835401000100</v>
      </c>
      <c r="Z331" s="330">
        <v>98985000</v>
      </c>
      <c r="AA331" s="331"/>
      <c r="AB331" s="218" t="s">
        <v>5574</v>
      </c>
      <c r="AC331" s="332" t="s">
        <v>6664</v>
      </c>
      <c r="AD331" s="332">
        <v>623</v>
      </c>
      <c r="AE331" s="332" t="s">
        <v>6665</v>
      </c>
      <c r="AF331" s="332" t="s">
        <v>6666</v>
      </c>
      <c r="AG331"/>
      <c r="AH331"/>
      <c r="AI331"/>
      <c r="AJ331"/>
      <c r="AK331" s="193" t="s">
        <v>2350</v>
      </c>
      <c r="AL331" s="192"/>
      <c r="AM331" s="192"/>
      <c r="AN331" s="192"/>
      <c r="AO331" s="192"/>
      <c r="AP331" s="140"/>
      <c r="AQ331" s="194"/>
      <c r="AR331" s="207"/>
      <c r="AS331" s="208"/>
    </row>
    <row r="332" spans="1:45">
      <c r="A332" s="312" t="s">
        <v>300</v>
      </c>
      <c r="B332" s="313">
        <v>202</v>
      </c>
      <c r="C332" s="314">
        <v>0.27757211068365201</v>
      </c>
      <c r="D332" s="315">
        <v>10506</v>
      </c>
      <c r="E332" s="316">
        <v>1.11324675351603</v>
      </c>
      <c r="F332" s="317">
        <v>2.3749239410460498E-3</v>
      </c>
      <c r="G332" s="318">
        <v>4114.05</v>
      </c>
      <c r="H332" s="319">
        <v>4797.3463609130204</v>
      </c>
      <c r="I332" s="320">
        <v>8911.3993140698403</v>
      </c>
      <c r="J332" s="219" t="s">
        <v>4079</v>
      </c>
      <c r="K332" s="220">
        <v>55</v>
      </c>
      <c r="L332" s="234">
        <v>33540700</v>
      </c>
      <c r="M332" s="321" t="s">
        <v>2859</v>
      </c>
      <c r="N332" s="220" t="s">
        <v>4907</v>
      </c>
      <c r="O332" s="220" t="s">
        <v>4908</v>
      </c>
      <c r="P332" s="321" t="s">
        <v>2860</v>
      </c>
      <c r="Q332" s="322" t="s">
        <v>2861</v>
      </c>
      <c r="R332" s="323" t="s">
        <v>58</v>
      </c>
      <c r="S332" s="324" t="s">
        <v>222</v>
      </c>
      <c r="T332" s="325">
        <v>267</v>
      </c>
      <c r="U332" s="326" t="s">
        <v>2358</v>
      </c>
      <c r="V332" s="326" t="s">
        <v>2349</v>
      </c>
      <c r="W332" s="327">
        <v>55</v>
      </c>
      <c r="X332" s="333" t="s">
        <v>826</v>
      </c>
      <c r="Y332" s="329">
        <v>13609751000151</v>
      </c>
      <c r="Z332" s="330">
        <v>98995000</v>
      </c>
      <c r="AA332" s="331"/>
      <c r="AB332" s="218" t="s">
        <v>5575</v>
      </c>
      <c r="AC332" s="332" t="s">
        <v>5950</v>
      </c>
      <c r="AD332" s="332">
        <v>267</v>
      </c>
      <c r="AE332" s="332" t="s">
        <v>6667</v>
      </c>
      <c r="AF332" s="332" t="s">
        <v>6668</v>
      </c>
      <c r="AG332"/>
      <c r="AH332"/>
      <c r="AI332"/>
      <c r="AJ332"/>
      <c r="AK332" s="193" t="s">
        <v>2350</v>
      </c>
      <c r="AL332" s="192"/>
      <c r="AM332" s="192"/>
      <c r="AN332" s="192"/>
      <c r="AO332" s="192"/>
      <c r="AP332" s="140"/>
      <c r="AQ332" s="194"/>
      <c r="AR332" s="207"/>
      <c r="AS332" s="208"/>
    </row>
    <row r="333" spans="1:45">
      <c r="A333" s="312" t="s">
        <v>301</v>
      </c>
      <c r="B333" s="313">
        <v>14</v>
      </c>
      <c r="C333" s="314">
        <v>0.214827585282375</v>
      </c>
      <c r="D333" s="315">
        <v>1841</v>
      </c>
      <c r="E333" s="316">
        <v>0.66351098161579602</v>
      </c>
      <c r="F333" s="317">
        <v>1.41548862407136E-3</v>
      </c>
      <c r="G333" s="318">
        <v>4114.05</v>
      </c>
      <c r="H333" s="319">
        <v>2859.28702062415</v>
      </c>
      <c r="I333" s="320">
        <v>6973.3399737809696</v>
      </c>
      <c r="J333" s="222" t="s">
        <v>4080</v>
      </c>
      <c r="K333" s="220">
        <v>51</v>
      </c>
      <c r="L333" s="234">
        <v>37751100</v>
      </c>
      <c r="M333" s="321" t="s">
        <v>2862</v>
      </c>
      <c r="N333" s="220" t="s">
        <v>4909</v>
      </c>
      <c r="O333" s="220" t="s">
        <v>4910</v>
      </c>
      <c r="P333" s="321" t="s">
        <v>2863</v>
      </c>
      <c r="Q333" s="322" t="s">
        <v>2864</v>
      </c>
      <c r="R333" s="323" t="s">
        <v>58</v>
      </c>
      <c r="S333" s="324" t="s">
        <v>223</v>
      </c>
      <c r="T333" s="325">
        <v>20</v>
      </c>
      <c r="U333" s="326" t="s">
        <v>2351</v>
      </c>
      <c r="V333" s="326" t="s">
        <v>2349</v>
      </c>
      <c r="W333" s="327">
        <v>51</v>
      </c>
      <c r="X333" s="333" t="s">
        <v>827</v>
      </c>
      <c r="Y333" s="329">
        <v>17881617000166</v>
      </c>
      <c r="Z333" s="330">
        <v>95945000</v>
      </c>
      <c r="AA333" s="331"/>
      <c r="AB333" s="218" t="s">
        <v>5576</v>
      </c>
      <c r="AC333" s="332" t="s">
        <v>6669</v>
      </c>
      <c r="AD333" s="332">
        <v>52</v>
      </c>
      <c r="AE333" s="332" t="s">
        <v>6670</v>
      </c>
      <c r="AF333" s="332" t="s">
        <v>6671</v>
      </c>
      <c r="AG333"/>
      <c r="AH333"/>
      <c r="AI333"/>
      <c r="AJ333"/>
      <c r="AK333" s="193" t="s">
        <v>2350</v>
      </c>
      <c r="AL333" s="192"/>
      <c r="AM333" s="192"/>
      <c r="AN333" s="192"/>
      <c r="AO333" s="192"/>
      <c r="AP333" s="140"/>
      <c r="AQ333" s="194"/>
      <c r="AR333" s="207"/>
      <c r="AS333" s="208"/>
    </row>
    <row r="334" spans="1:45">
      <c r="A334" s="312" t="s">
        <v>302</v>
      </c>
      <c r="B334" s="313">
        <v>132</v>
      </c>
      <c r="C334" s="314">
        <v>0.204844521501026</v>
      </c>
      <c r="D334" s="315">
        <v>3112</v>
      </c>
      <c r="E334" s="316">
        <v>0.68451077941804495</v>
      </c>
      <c r="F334" s="317">
        <v>1.46028814619004E-3</v>
      </c>
      <c r="G334" s="318">
        <v>4114.05</v>
      </c>
      <c r="H334" s="319">
        <v>2949.78205530388</v>
      </c>
      <c r="I334" s="320">
        <v>7063.8350084607</v>
      </c>
      <c r="J334" s="222" t="s">
        <v>4081</v>
      </c>
      <c r="K334" s="220">
        <v>51</v>
      </c>
      <c r="L334" s="234">
        <v>34453111</v>
      </c>
      <c r="M334" s="321" t="s">
        <v>2865</v>
      </c>
      <c r="N334" s="220" t="s">
        <v>4911</v>
      </c>
      <c r="O334" s="220" t="s">
        <v>4912</v>
      </c>
      <c r="P334" s="321" t="s">
        <v>2866</v>
      </c>
      <c r="Q334" s="322" t="s">
        <v>2867</v>
      </c>
      <c r="R334" s="323" t="s">
        <v>58</v>
      </c>
      <c r="S334" s="324" t="s">
        <v>224</v>
      </c>
      <c r="T334" s="325">
        <v>211</v>
      </c>
      <c r="U334" s="326" t="s">
        <v>2351</v>
      </c>
      <c r="V334" s="326" t="s">
        <v>2349</v>
      </c>
      <c r="W334" s="327">
        <v>51</v>
      </c>
      <c r="X334" s="333" t="s">
        <v>828</v>
      </c>
      <c r="Y334" s="329">
        <v>14724518000182</v>
      </c>
      <c r="Z334" s="330">
        <v>93945000</v>
      </c>
      <c r="AA334" s="331"/>
      <c r="AB334" s="218" t="s">
        <v>5577</v>
      </c>
      <c r="AC334" s="332" t="s">
        <v>6672</v>
      </c>
      <c r="AD334" s="332">
        <v>69</v>
      </c>
      <c r="AE334" s="332" t="s">
        <v>6673</v>
      </c>
      <c r="AF334" s="332" t="s">
        <v>6674</v>
      </c>
      <c r="AG334"/>
      <c r="AH334"/>
      <c r="AI334"/>
      <c r="AJ334"/>
      <c r="AK334" s="193" t="s">
        <v>2350</v>
      </c>
      <c r="AL334" s="192"/>
      <c r="AM334" s="192"/>
      <c r="AN334" s="192"/>
      <c r="AO334" s="192"/>
      <c r="AP334" s="140"/>
      <c r="AQ334" s="194"/>
      <c r="AR334" s="207"/>
      <c r="AS334" s="208"/>
    </row>
    <row r="335" spans="1:45">
      <c r="A335" s="312" t="s">
        <v>303</v>
      </c>
      <c r="B335" s="313">
        <v>215</v>
      </c>
      <c r="C335" s="314">
        <v>0.22099527190603299</v>
      </c>
      <c r="D335" s="315">
        <v>5840</v>
      </c>
      <c r="E335" s="316">
        <v>0.81160536519711002</v>
      </c>
      <c r="F335" s="317">
        <v>1.73142298093419E-3</v>
      </c>
      <c r="G335" s="318">
        <v>4114.05</v>
      </c>
      <c r="H335" s="319">
        <v>3497.4744214870602</v>
      </c>
      <c r="I335" s="320">
        <v>7611.5273746438897</v>
      </c>
      <c r="J335" s="219" t="s">
        <v>4082</v>
      </c>
      <c r="K335" s="220">
        <v>51</v>
      </c>
      <c r="L335" s="234">
        <v>37881122</v>
      </c>
      <c r="M335" s="321" t="s">
        <v>2868</v>
      </c>
      <c r="N335" s="220" t="s">
        <v>4913</v>
      </c>
      <c r="O335" s="220" t="s">
        <v>4914</v>
      </c>
      <c r="P335" s="321" t="s">
        <v>2869</v>
      </c>
      <c r="Q335" s="322" t="s">
        <v>2870</v>
      </c>
      <c r="R335" s="323" t="s">
        <v>58</v>
      </c>
      <c r="S335" s="324" t="s">
        <v>225</v>
      </c>
      <c r="T335" s="325">
        <v>88</v>
      </c>
      <c r="U335" s="326" t="s">
        <v>2351</v>
      </c>
      <c r="V335" s="326" t="s">
        <v>2349</v>
      </c>
      <c r="W335" s="327">
        <v>51</v>
      </c>
      <c r="X335" s="333" t="s">
        <v>829</v>
      </c>
      <c r="Y335" s="329">
        <v>14334090000161</v>
      </c>
      <c r="Z335" s="330">
        <v>95925000</v>
      </c>
      <c r="AA335" s="331"/>
      <c r="AB335" s="218" t="s">
        <v>5578</v>
      </c>
      <c r="AC335" s="332" t="s">
        <v>6675</v>
      </c>
      <c r="AD335" s="332">
        <v>569</v>
      </c>
      <c r="AE335" s="332" t="s">
        <v>6676</v>
      </c>
      <c r="AF335" s="332" t="s">
        <v>6677</v>
      </c>
      <c r="AG335"/>
      <c r="AH335"/>
      <c r="AI335"/>
      <c r="AJ335"/>
      <c r="AK335" s="193" t="s">
        <v>2350</v>
      </c>
      <c r="AL335" s="192"/>
      <c r="AM335" s="192"/>
      <c r="AN335" s="192"/>
      <c r="AO335" s="192"/>
      <c r="AP335" s="140"/>
      <c r="AQ335" s="194"/>
      <c r="AR335" s="207"/>
      <c r="AS335" s="208"/>
    </row>
    <row r="336" spans="1:45">
      <c r="A336" s="312" t="s">
        <v>304</v>
      </c>
      <c r="B336" s="313">
        <v>4</v>
      </c>
      <c r="C336" s="314">
        <v>0.142209618329629</v>
      </c>
      <c r="D336" s="315">
        <v>2156</v>
      </c>
      <c r="E336" s="316">
        <v>0.449755294265198</v>
      </c>
      <c r="F336" s="317">
        <v>9.5947696464335295E-4</v>
      </c>
      <c r="G336" s="318">
        <v>4114.05</v>
      </c>
      <c r="H336" s="319">
        <v>1938.14346857957</v>
      </c>
      <c r="I336" s="320">
        <v>6052.1964217363902</v>
      </c>
      <c r="J336" s="219" t="s">
        <v>4083</v>
      </c>
      <c r="K336" s="220">
        <v>54</v>
      </c>
      <c r="L336" s="234">
        <v>32761225</v>
      </c>
      <c r="M336" s="321" t="s">
        <v>2871</v>
      </c>
      <c r="N336" s="220" t="s">
        <v>4915</v>
      </c>
      <c r="O336" s="220" t="s">
        <v>4916</v>
      </c>
      <c r="P336" s="321" t="s">
        <v>2872</v>
      </c>
      <c r="Q336" s="322" t="s">
        <v>2873</v>
      </c>
      <c r="R336" s="323" t="s">
        <v>58</v>
      </c>
      <c r="S336" s="324" t="s">
        <v>226</v>
      </c>
      <c r="T336" s="325">
        <v>101</v>
      </c>
      <c r="U336" s="326" t="s">
        <v>272</v>
      </c>
      <c r="V336" s="326" t="s">
        <v>2349</v>
      </c>
      <c r="W336" s="327">
        <v>54</v>
      </c>
      <c r="X336" s="333" t="s">
        <v>830</v>
      </c>
      <c r="Y336" s="329">
        <v>14272796000146</v>
      </c>
      <c r="Z336" s="330">
        <v>95345000</v>
      </c>
      <c r="AA336" s="331"/>
      <c r="AB336" s="218" t="s">
        <v>5579</v>
      </c>
      <c r="AC336" s="332" t="s">
        <v>6678</v>
      </c>
      <c r="AD336" s="332">
        <v>101</v>
      </c>
      <c r="AE336" s="332" t="s">
        <v>6679</v>
      </c>
      <c r="AF336" s="332" t="s">
        <v>6680</v>
      </c>
      <c r="AG336"/>
      <c r="AH336"/>
      <c r="AI336"/>
      <c r="AJ336"/>
      <c r="AK336" s="193" t="s">
        <v>2350</v>
      </c>
      <c r="AL336" s="192"/>
      <c r="AM336" s="192"/>
      <c r="AN336" s="192"/>
      <c r="AO336" s="192"/>
      <c r="AP336" s="140"/>
      <c r="AQ336" s="194"/>
      <c r="AR336" s="207"/>
      <c r="AS336" s="208"/>
    </row>
    <row r="337" spans="1:45">
      <c r="A337" s="312" t="s">
        <v>305</v>
      </c>
      <c r="B337" s="313">
        <v>0</v>
      </c>
      <c r="C337" s="314">
        <v>0.18146802625907499</v>
      </c>
      <c r="D337" s="315">
        <v>4130</v>
      </c>
      <c r="E337" s="316">
        <v>0.632692408319251</v>
      </c>
      <c r="F337" s="317">
        <v>1.34974240265218E-3</v>
      </c>
      <c r="G337" s="318">
        <v>4114.05</v>
      </c>
      <c r="H337" s="319">
        <v>2726.4796533574099</v>
      </c>
      <c r="I337" s="320">
        <v>6840.5326065142299</v>
      </c>
      <c r="J337" s="222" t="s">
        <v>4084</v>
      </c>
      <c r="K337" s="220">
        <v>51</v>
      </c>
      <c r="L337" s="234">
        <v>37771200</v>
      </c>
      <c r="M337" s="321" t="s">
        <v>2874</v>
      </c>
      <c r="N337" s="220" t="s">
        <v>4917</v>
      </c>
      <c r="O337" s="220" t="s">
        <v>4918</v>
      </c>
      <c r="P337" s="321" t="s">
        <v>2875</v>
      </c>
      <c r="Q337" s="322" t="s">
        <v>2876</v>
      </c>
      <c r="R337" s="323" t="s">
        <v>58</v>
      </c>
      <c r="S337" s="324" t="s">
        <v>227</v>
      </c>
      <c r="T337" s="325">
        <v>333</v>
      </c>
      <c r="U337" s="326" t="s">
        <v>974</v>
      </c>
      <c r="V337" s="326" t="s">
        <v>2349</v>
      </c>
      <c r="W337" s="327">
        <v>51</v>
      </c>
      <c r="X337" s="333" t="s">
        <v>831</v>
      </c>
      <c r="Y337" s="329">
        <v>14537053000150</v>
      </c>
      <c r="Z337" s="330">
        <v>95975000</v>
      </c>
      <c r="AA337" s="331"/>
      <c r="AB337" s="218" t="s">
        <v>5580</v>
      </c>
      <c r="AC337" s="332" t="s">
        <v>6127</v>
      </c>
      <c r="AD337" s="332">
        <v>333</v>
      </c>
      <c r="AE337" s="332" t="s">
        <v>6681</v>
      </c>
      <c r="AF337" s="332" t="s">
        <v>6682</v>
      </c>
      <c r="AG337"/>
      <c r="AH337"/>
      <c r="AI337"/>
      <c r="AJ337"/>
      <c r="AK337" s="193" t="s">
        <v>2350</v>
      </c>
      <c r="AL337" s="192"/>
      <c r="AM337" s="192"/>
      <c r="AN337" s="192"/>
      <c r="AO337" s="192"/>
      <c r="AP337" s="140"/>
      <c r="AQ337" s="194"/>
      <c r="AR337" s="207"/>
      <c r="AS337" s="208"/>
    </row>
    <row r="338" spans="1:45">
      <c r="A338" s="312" t="s">
        <v>306</v>
      </c>
      <c r="B338" s="313">
        <v>516</v>
      </c>
      <c r="C338" s="314">
        <v>0.27291808815095198</v>
      </c>
      <c r="D338" s="315">
        <v>22727</v>
      </c>
      <c r="E338" s="316">
        <v>1.2288917738512699</v>
      </c>
      <c r="F338" s="317">
        <v>2.6216330615438E-3</v>
      </c>
      <c r="G338" s="318">
        <v>4114.05</v>
      </c>
      <c r="H338" s="319">
        <v>5295.6987843184797</v>
      </c>
      <c r="I338" s="320">
        <v>9409.7517374753006</v>
      </c>
      <c r="J338" s="216" t="s">
        <v>4085</v>
      </c>
      <c r="K338" s="220">
        <v>55</v>
      </c>
      <c r="L338" s="234">
        <v>34231961</v>
      </c>
      <c r="M338" s="321" t="s">
        <v>2877</v>
      </c>
      <c r="N338" s="223" t="s">
        <v>4919</v>
      </c>
      <c r="O338" s="220" t="s">
        <v>4920</v>
      </c>
      <c r="P338" s="321" t="s">
        <v>2878</v>
      </c>
      <c r="Q338" s="322" t="s">
        <v>2879</v>
      </c>
      <c r="R338" s="323" t="s">
        <v>58</v>
      </c>
      <c r="S338" s="324" t="s">
        <v>228</v>
      </c>
      <c r="T338" s="325">
        <v>714</v>
      </c>
      <c r="U338" s="326" t="s">
        <v>2351</v>
      </c>
      <c r="V338" s="326" t="s">
        <v>2349</v>
      </c>
      <c r="W338" s="327">
        <v>55</v>
      </c>
      <c r="X338" s="333" t="s">
        <v>832</v>
      </c>
      <c r="Y338" s="329">
        <v>13498164000132</v>
      </c>
      <c r="Z338" s="330">
        <v>97560000</v>
      </c>
      <c r="AA338" s="331"/>
      <c r="AB338" s="218" t="s">
        <v>5581</v>
      </c>
      <c r="AC338" s="332" t="s">
        <v>6127</v>
      </c>
      <c r="AD338" s="332">
        <v>1087</v>
      </c>
      <c r="AE338" s="332" t="s">
        <v>6683</v>
      </c>
      <c r="AF338" s="332" t="s">
        <v>6684</v>
      </c>
      <c r="AG338"/>
      <c r="AH338"/>
      <c r="AI338"/>
      <c r="AJ338"/>
      <c r="AK338" s="193" t="s">
        <v>2350</v>
      </c>
      <c r="AL338" s="192"/>
      <c r="AM338" s="192"/>
      <c r="AN338" s="192"/>
      <c r="AO338" s="192"/>
      <c r="AP338" s="140"/>
      <c r="AQ338" s="194"/>
      <c r="AR338" s="207"/>
      <c r="AS338" s="208"/>
    </row>
    <row r="339" spans="1:45">
      <c r="A339" s="312" t="s">
        <v>307</v>
      </c>
      <c r="B339" s="313">
        <v>208</v>
      </c>
      <c r="C339" s="314">
        <v>0.19207346249040999</v>
      </c>
      <c r="D339" s="315">
        <v>1701</v>
      </c>
      <c r="E339" s="316">
        <v>0.58623671284413104</v>
      </c>
      <c r="F339" s="317">
        <v>1.2506370218968799E-3</v>
      </c>
      <c r="G339" s="318">
        <v>4114.05</v>
      </c>
      <c r="H339" s="319">
        <v>2526.2867842317</v>
      </c>
      <c r="I339" s="320">
        <v>6640.33973738853</v>
      </c>
      <c r="J339" s="219" t="s">
        <v>4086</v>
      </c>
      <c r="K339" s="220">
        <v>54</v>
      </c>
      <c r="L339" s="234">
        <v>36141107</v>
      </c>
      <c r="M339" s="321" t="s">
        <v>2880</v>
      </c>
      <c r="N339" s="220" t="s">
        <v>4921</v>
      </c>
      <c r="O339" s="220" t="s">
        <v>4922</v>
      </c>
      <c r="P339" s="321" t="s">
        <v>2881</v>
      </c>
      <c r="Q339" s="322" t="s">
        <v>2882</v>
      </c>
      <c r="R339" s="323" t="s">
        <v>58</v>
      </c>
      <c r="S339" s="324" t="s">
        <v>229</v>
      </c>
      <c r="T339" s="325" t="s">
        <v>2359</v>
      </c>
      <c r="U339" s="326" t="s">
        <v>2356</v>
      </c>
      <c r="V339" s="326" t="s">
        <v>2349</v>
      </c>
      <c r="W339" s="327">
        <v>54</v>
      </c>
      <c r="X339" s="333" t="s">
        <v>833</v>
      </c>
      <c r="Y339" s="329">
        <v>13821218000159</v>
      </c>
      <c r="Z339" s="330">
        <v>99720000</v>
      </c>
      <c r="AA339" s="331"/>
      <c r="AB339" s="218" t="s">
        <v>5582</v>
      </c>
      <c r="AC339" s="332" t="s">
        <v>7183</v>
      </c>
      <c r="AD339" s="332">
        <v>0</v>
      </c>
      <c r="AE339" s="332" t="s">
        <v>7184</v>
      </c>
      <c r="AF339" s="332" t="s">
        <v>7185</v>
      </c>
      <c r="AG339"/>
      <c r="AH339"/>
      <c r="AI339"/>
      <c r="AJ339" s="192"/>
      <c r="AK339" s="193" t="s">
        <v>2350</v>
      </c>
      <c r="AL339" s="192"/>
      <c r="AM339" s="192"/>
      <c r="AN339" s="192"/>
      <c r="AO339" s="192"/>
      <c r="AP339" s="140"/>
      <c r="AQ339" s="194"/>
      <c r="AR339" s="207"/>
      <c r="AS339" s="208"/>
    </row>
    <row r="340" spans="1:45">
      <c r="A340" s="312" t="s">
        <v>308</v>
      </c>
      <c r="B340" s="313">
        <v>64</v>
      </c>
      <c r="C340" s="314">
        <v>0.246232771341654</v>
      </c>
      <c r="D340" s="315">
        <v>2692</v>
      </c>
      <c r="E340" s="316">
        <v>0.80511350471457499</v>
      </c>
      <c r="F340" s="317">
        <v>1.7175736929545E-3</v>
      </c>
      <c r="G340" s="318">
        <v>4114.05</v>
      </c>
      <c r="H340" s="319">
        <v>3469.4988597680799</v>
      </c>
      <c r="I340" s="320">
        <v>7583.5518129249103</v>
      </c>
      <c r="J340" s="216" t="s">
        <v>4087</v>
      </c>
      <c r="K340" s="220">
        <v>55</v>
      </c>
      <c r="L340" s="234">
        <v>32791077</v>
      </c>
      <c r="M340" s="321" t="s">
        <v>2883</v>
      </c>
      <c r="N340" s="220" t="s">
        <v>4923</v>
      </c>
      <c r="O340" s="220" t="s">
        <v>4924</v>
      </c>
      <c r="P340" s="321" t="s">
        <v>2884</v>
      </c>
      <c r="Q340" s="322" t="s">
        <v>2885</v>
      </c>
      <c r="R340" s="323" t="s">
        <v>58</v>
      </c>
      <c r="S340" s="324" t="s">
        <v>230</v>
      </c>
      <c r="T340" s="325">
        <v>69</v>
      </c>
      <c r="U340" s="326" t="s">
        <v>2356</v>
      </c>
      <c r="V340" s="326" t="s">
        <v>2349</v>
      </c>
      <c r="W340" s="327">
        <v>55</v>
      </c>
      <c r="X340" s="333" t="s">
        <v>834</v>
      </c>
      <c r="Y340" s="329">
        <v>14312315000189</v>
      </c>
      <c r="Z340" s="330">
        <v>98140000</v>
      </c>
      <c r="AA340" s="331"/>
      <c r="AB340" s="218" t="s">
        <v>5583</v>
      </c>
      <c r="AC340" s="332" t="s">
        <v>6685</v>
      </c>
      <c r="AD340" s="332">
        <v>37</v>
      </c>
      <c r="AE340" s="332" t="s">
        <v>6686</v>
      </c>
      <c r="AF340" s="332" t="s">
        <v>6687</v>
      </c>
      <c r="AG340"/>
      <c r="AH340"/>
      <c r="AI340"/>
      <c r="AJ340"/>
      <c r="AK340" s="193" t="s">
        <v>2350</v>
      </c>
      <c r="AL340" s="192"/>
      <c r="AM340" s="192"/>
      <c r="AN340" s="192"/>
      <c r="AO340" s="192"/>
      <c r="AP340" s="140"/>
      <c r="AQ340" s="194"/>
      <c r="AR340" s="207"/>
      <c r="AS340" s="208"/>
    </row>
    <row r="341" spans="1:45">
      <c r="A341" s="312" t="s">
        <v>309</v>
      </c>
      <c r="B341" s="313">
        <v>453</v>
      </c>
      <c r="C341" s="314">
        <v>0.236121141773636</v>
      </c>
      <c r="D341" s="315">
        <v>4206</v>
      </c>
      <c r="E341" s="316">
        <v>0.82549655437442504</v>
      </c>
      <c r="F341" s="317">
        <v>1.7610574870691601E-3</v>
      </c>
      <c r="G341" s="318">
        <v>4114.05</v>
      </c>
      <c r="H341" s="319">
        <v>3557.3361238797002</v>
      </c>
      <c r="I341" s="320">
        <v>7671.3890770365197</v>
      </c>
      <c r="J341" s="216" t="s">
        <v>4088</v>
      </c>
      <c r="K341" s="220">
        <v>54</v>
      </c>
      <c r="L341" s="234">
        <v>33221500</v>
      </c>
      <c r="M341" s="321" t="s">
        <v>2886</v>
      </c>
      <c r="N341" s="220" t="s">
        <v>4925</v>
      </c>
      <c r="O341" s="220" t="s">
        <v>4926</v>
      </c>
      <c r="P341" s="321" t="s">
        <v>2887</v>
      </c>
      <c r="Q341" s="322" t="s">
        <v>2888</v>
      </c>
      <c r="R341" s="323" t="s">
        <v>58</v>
      </c>
      <c r="S341" s="324" t="s">
        <v>231</v>
      </c>
      <c r="T341" s="325">
        <v>875</v>
      </c>
      <c r="U341" s="326" t="s">
        <v>2351</v>
      </c>
      <c r="V341" s="326" t="s">
        <v>2349</v>
      </c>
      <c r="W341" s="327">
        <v>54</v>
      </c>
      <c r="X341" s="333" t="s">
        <v>835</v>
      </c>
      <c r="Y341" s="329">
        <v>13786131000198</v>
      </c>
      <c r="Z341" s="330">
        <v>98230000</v>
      </c>
      <c r="AA341" s="331"/>
      <c r="AB341" s="218" t="s">
        <v>5584</v>
      </c>
      <c r="AC341" s="332" t="s">
        <v>6688</v>
      </c>
      <c r="AD341" s="332">
        <v>323</v>
      </c>
      <c r="AE341" s="332" t="s">
        <v>6689</v>
      </c>
      <c r="AF341" s="332" t="s">
        <v>6690</v>
      </c>
      <c r="AG341"/>
      <c r="AH341"/>
      <c r="AI341"/>
      <c r="AJ341"/>
      <c r="AK341" s="193" t="s">
        <v>2350</v>
      </c>
      <c r="AL341" s="192"/>
      <c r="AM341" s="192"/>
      <c r="AN341" s="192"/>
      <c r="AO341" s="192"/>
      <c r="AP341" s="140"/>
      <c r="AQ341" s="194"/>
      <c r="AR341" s="207"/>
      <c r="AS341" s="208"/>
    </row>
    <row r="342" spans="1:45">
      <c r="A342" s="312" t="s">
        <v>310</v>
      </c>
      <c r="B342" s="313">
        <v>1747</v>
      </c>
      <c r="C342" s="314">
        <v>0.41334800402055699</v>
      </c>
      <c r="D342" s="315">
        <v>10830</v>
      </c>
      <c r="E342" s="316">
        <v>1.66536760844613</v>
      </c>
      <c r="F342" s="317">
        <v>3.5527805416450801E-3</v>
      </c>
      <c r="G342" s="318">
        <v>4114.05</v>
      </c>
      <c r="H342" s="319">
        <v>7176.6166941230604</v>
      </c>
      <c r="I342" s="320">
        <v>11290.669647279899</v>
      </c>
      <c r="J342" s="216" t="s">
        <v>4089</v>
      </c>
      <c r="K342" s="220">
        <v>55</v>
      </c>
      <c r="L342" s="234">
        <v>35561174</v>
      </c>
      <c r="M342" s="321" t="s">
        <v>1258</v>
      </c>
      <c r="N342" s="220" t="s">
        <v>4927</v>
      </c>
      <c r="O342" s="220" t="s">
        <v>4928</v>
      </c>
      <c r="P342" s="321" t="s">
        <v>1259</v>
      </c>
      <c r="Q342" s="322" t="s">
        <v>1260</v>
      </c>
      <c r="R342" s="323" t="s">
        <v>58</v>
      </c>
      <c r="S342" s="324" t="s">
        <v>232</v>
      </c>
      <c r="T342" s="325">
        <v>812</v>
      </c>
      <c r="U342" s="326" t="s">
        <v>1261</v>
      </c>
      <c r="V342" s="326" t="s">
        <v>2349</v>
      </c>
      <c r="W342" s="327">
        <v>55</v>
      </c>
      <c r="X342" s="333" t="s">
        <v>836</v>
      </c>
      <c r="Y342" s="329">
        <v>97531220000183</v>
      </c>
      <c r="Z342" s="330">
        <v>98550000</v>
      </c>
      <c r="AA342" s="331"/>
      <c r="AB342" s="218" t="s">
        <v>5585</v>
      </c>
      <c r="AC342" s="332" t="s">
        <v>6691</v>
      </c>
      <c r="AD342" s="332">
        <v>389</v>
      </c>
      <c r="AE342" s="332" t="s">
        <v>6692</v>
      </c>
      <c r="AF342" s="332" t="s">
        <v>6693</v>
      </c>
      <c r="AG342"/>
      <c r="AH342"/>
      <c r="AI342"/>
      <c r="AJ342"/>
      <c r="AK342" s="193" t="s">
        <v>2350</v>
      </c>
      <c r="AL342" s="192"/>
      <c r="AM342" s="192"/>
      <c r="AN342" s="192"/>
      <c r="AO342" s="192"/>
      <c r="AP342" s="140"/>
      <c r="AQ342" s="194"/>
      <c r="AR342" s="207"/>
      <c r="AS342" s="208"/>
    </row>
    <row r="343" spans="1:45">
      <c r="A343" s="312" t="s">
        <v>311</v>
      </c>
      <c r="B343" s="313">
        <v>47</v>
      </c>
      <c r="C343" s="314">
        <v>0.18132738051752101</v>
      </c>
      <c r="D343" s="315">
        <v>2182</v>
      </c>
      <c r="E343" s="316">
        <v>0.57450207239227302</v>
      </c>
      <c r="F343" s="317">
        <v>1.22560314826495E-3</v>
      </c>
      <c r="G343" s="318">
        <v>4114.05</v>
      </c>
      <c r="H343" s="319">
        <v>2475.7183594951898</v>
      </c>
      <c r="I343" s="320">
        <v>6589.7713126520102</v>
      </c>
      <c r="J343" s="214" t="s">
        <v>4090</v>
      </c>
      <c r="K343" s="220">
        <v>51</v>
      </c>
      <c r="L343" s="234">
        <v>37761122</v>
      </c>
      <c r="M343" s="321" t="s">
        <v>1262</v>
      </c>
      <c r="N343" s="220" t="s">
        <v>4929</v>
      </c>
      <c r="O343" s="220" t="s">
        <v>4930</v>
      </c>
      <c r="P343" s="321" t="s">
        <v>1263</v>
      </c>
      <c r="Q343" s="322" t="s">
        <v>1264</v>
      </c>
      <c r="R343" s="323" t="s">
        <v>58</v>
      </c>
      <c r="S343" s="324" t="s">
        <v>233</v>
      </c>
      <c r="T343" s="325">
        <v>57</v>
      </c>
      <c r="U343" s="326" t="s">
        <v>2351</v>
      </c>
      <c r="V343" s="326" t="s">
        <v>2349</v>
      </c>
      <c r="W343" s="327">
        <v>51</v>
      </c>
      <c r="X343" s="333" t="s">
        <v>837</v>
      </c>
      <c r="Y343" s="329">
        <v>13912144000166</v>
      </c>
      <c r="Z343" s="330">
        <v>95965000</v>
      </c>
      <c r="AA343" s="331"/>
      <c r="AB343" s="218" t="s">
        <v>5586</v>
      </c>
      <c r="AC343" s="332" t="s">
        <v>6694</v>
      </c>
      <c r="AD343" s="332">
        <v>1983</v>
      </c>
      <c r="AE343" s="332" t="s">
        <v>6695</v>
      </c>
      <c r="AF343" s="332" t="s">
        <v>6696</v>
      </c>
      <c r="AG343"/>
      <c r="AH343"/>
      <c r="AI343"/>
      <c r="AJ343"/>
      <c r="AK343" s="193" t="s">
        <v>2350</v>
      </c>
      <c r="AL343" s="192"/>
      <c r="AM343" s="192"/>
      <c r="AN343" s="192"/>
      <c r="AO343" s="192"/>
      <c r="AP343" s="140"/>
      <c r="AQ343" s="194"/>
      <c r="AR343" s="207"/>
      <c r="AS343" s="208"/>
    </row>
    <row r="344" spans="1:45">
      <c r="A344" s="312" t="s">
        <v>312</v>
      </c>
      <c r="B344" s="313">
        <v>328</v>
      </c>
      <c r="C344" s="314">
        <v>0.27894982598788098</v>
      </c>
      <c r="D344" s="315">
        <v>15449</v>
      </c>
      <c r="E344" s="316">
        <v>1.18538970416205</v>
      </c>
      <c r="F344" s="317">
        <v>2.52882874258785E-3</v>
      </c>
      <c r="G344" s="318">
        <v>4114.05</v>
      </c>
      <c r="H344" s="319">
        <v>5108.2340600274501</v>
      </c>
      <c r="I344" s="320">
        <v>9222.2870131842701</v>
      </c>
      <c r="J344" s="216" t="s">
        <v>4091</v>
      </c>
      <c r="K344" s="220">
        <v>55</v>
      </c>
      <c r="L344" s="234">
        <v>32613200</v>
      </c>
      <c r="M344" s="321" t="s">
        <v>1265</v>
      </c>
      <c r="N344" s="223" t="s">
        <v>4931</v>
      </c>
      <c r="O344" s="220" t="s">
        <v>4932</v>
      </c>
      <c r="P344" s="321" t="s">
        <v>1266</v>
      </c>
      <c r="Q344" s="322" t="s">
        <v>1267</v>
      </c>
      <c r="R344" s="323" t="s">
        <v>58</v>
      </c>
      <c r="S344" s="324" t="s">
        <v>234</v>
      </c>
      <c r="T344" s="325">
        <v>368</v>
      </c>
      <c r="U344" s="326"/>
      <c r="V344" s="326" t="s">
        <v>2349</v>
      </c>
      <c r="W344" s="327">
        <v>55</v>
      </c>
      <c r="X344" s="333" t="s">
        <v>838</v>
      </c>
      <c r="Y344" s="329">
        <v>14335415000120</v>
      </c>
      <c r="Z344" s="330">
        <v>97200000</v>
      </c>
      <c r="AA344" s="331"/>
      <c r="AB344" s="218" t="s">
        <v>5587</v>
      </c>
      <c r="AC344" s="332" t="s">
        <v>6697</v>
      </c>
      <c r="AD344" s="332">
        <v>368</v>
      </c>
      <c r="AE344" s="332" t="s">
        <v>6698</v>
      </c>
      <c r="AF344" s="332" t="s">
        <v>6699</v>
      </c>
      <c r="AG344"/>
      <c r="AH344"/>
      <c r="AI344"/>
      <c r="AJ344"/>
      <c r="AK344" s="193" t="s">
        <v>2350</v>
      </c>
      <c r="AL344" s="192"/>
      <c r="AM344" s="192"/>
      <c r="AN344" s="192"/>
      <c r="AO344" s="192"/>
      <c r="AP344" s="140"/>
      <c r="AQ344" s="194"/>
      <c r="AR344" s="207"/>
      <c r="AS344" s="208"/>
    </row>
    <row r="345" spans="1:45">
      <c r="A345" s="312" t="s">
        <v>313</v>
      </c>
      <c r="B345" s="313">
        <v>123</v>
      </c>
      <c r="C345" s="314">
        <v>0.23641789140712299</v>
      </c>
      <c r="D345" s="315">
        <v>3138</v>
      </c>
      <c r="E345" s="316">
        <v>0.79100327290032801</v>
      </c>
      <c r="F345" s="317">
        <v>1.68747189634604E-3</v>
      </c>
      <c r="G345" s="318">
        <v>4114.05</v>
      </c>
      <c r="H345" s="319">
        <v>3408.6932306190001</v>
      </c>
      <c r="I345" s="320">
        <v>7522.7461837758201</v>
      </c>
      <c r="J345" s="214" t="s">
        <v>4092</v>
      </c>
      <c r="K345" s="220">
        <v>54</v>
      </c>
      <c r="L345" s="234">
        <v>36142106</v>
      </c>
      <c r="M345" s="321" t="s">
        <v>1268</v>
      </c>
      <c r="N345" s="220" t="s">
        <v>4933</v>
      </c>
      <c r="O345" s="220" t="s">
        <v>4934</v>
      </c>
      <c r="P345" s="321" t="s">
        <v>1269</v>
      </c>
      <c r="Q345" s="322" t="s">
        <v>1270</v>
      </c>
      <c r="R345" s="323" t="s">
        <v>58</v>
      </c>
      <c r="S345" s="324" t="s">
        <v>1539</v>
      </c>
      <c r="T345" s="325" t="s">
        <v>2359</v>
      </c>
      <c r="U345" s="326" t="s">
        <v>2356</v>
      </c>
      <c r="V345" s="326" t="s">
        <v>2349</v>
      </c>
      <c r="W345" s="327">
        <v>54</v>
      </c>
      <c r="X345" s="333" t="s">
        <v>839</v>
      </c>
      <c r="Y345" s="329">
        <v>13928705000115</v>
      </c>
      <c r="Z345" s="330">
        <v>99610000</v>
      </c>
      <c r="AA345" s="331"/>
      <c r="AB345" s="218" t="s">
        <v>5588</v>
      </c>
      <c r="AC345" s="332" t="s">
        <v>6700</v>
      </c>
      <c r="AD345" s="332">
        <v>0</v>
      </c>
      <c r="AE345" s="332" t="s">
        <v>6701</v>
      </c>
      <c r="AF345" s="332" t="s">
        <v>6702</v>
      </c>
      <c r="AG345"/>
      <c r="AH345"/>
      <c r="AI345"/>
      <c r="AJ345"/>
      <c r="AK345" s="193" t="s">
        <v>2350</v>
      </c>
      <c r="AL345" s="192"/>
      <c r="AM345" s="192"/>
      <c r="AN345" s="192"/>
      <c r="AO345" s="192"/>
      <c r="AP345" s="140"/>
      <c r="AQ345" s="194"/>
      <c r="AR345" s="207"/>
      <c r="AS345" s="208"/>
    </row>
    <row r="346" spans="1:45">
      <c r="A346" s="312" t="s">
        <v>314</v>
      </c>
      <c r="B346" s="313">
        <v>35363</v>
      </c>
      <c r="C346" s="314">
        <v>0.32318194599101102</v>
      </c>
      <c r="D346" s="315">
        <v>209407</v>
      </c>
      <c r="E346" s="316">
        <v>2.0304662303036198</v>
      </c>
      <c r="F346" s="317">
        <v>4.33165679271315E-3</v>
      </c>
      <c r="G346" s="318">
        <v>4114.05</v>
      </c>
      <c r="H346" s="319">
        <v>8749.9467212805703</v>
      </c>
      <c r="I346" s="320">
        <v>12863.9996744374</v>
      </c>
      <c r="J346" s="214" t="s">
        <v>4093</v>
      </c>
      <c r="K346" s="220">
        <v>53</v>
      </c>
      <c r="L346" s="234">
        <v>32338400</v>
      </c>
      <c r="M346" s="321" t="s">
        <v>1271</v>
      </c>
      <c r="N346" s="220" t="s">
        <v>4935</v>
      </c>
      <c r="O346" s="220" t="s">
        <v>4936</v>
      </c>
      <c r="P346" s="321" t="s">
        <v>1272</v>
      </c>
      <c r="Q346" s="322" t="s">
        <v>1273</v>
      </c>
      <c r="R346" s="323" t="s">
        <v>58</v>
      </c>
      <c r="S346" s="324" t="s">
        <v>1540</v>
      </c>
      <c r="T346" s="325">
        <v>5</v>
      </c>
      <c r="U346" s="326"/>
      <c r="V346" s="326" t="s">
        <v>2349</v>
      </c>
      <c r="W346" s="327">
        <v>53</v>
      </c>
      <c r="X346" s="333" t="s">
        <v>840</v>
      </c>
      <c r="Y346" s="329">
        <v>14936932000155</v>
      </c>
      <c r="Z346" s="330">
        <v>96200380</v>
      </c>
      <c r="AA346" s="331"/>
      <c r="AB346" s="218" t="s">
        <v>5589</v>
      </c>
      <c r="AC346" s="332" t="s">
        <v>6703</v>
      </c>
      <c r="AD346" s="332">
        <v>536</v>
      </c>
      <c r="AE346" s="332" t="s">
        <v>6704</v>
      </c>
      <c r="AF346" s="332" t="s">
        <v>6705</v>
      </c>
      <c r="AG346"/>
      <c r="AH346"/>
      <c r="AI346"/>
      <c r="AJ346"/>
      <c r="AK346" s="193" t="s">
        <v>2350</v>
      </c>
      <c r="AL346" s="192"/>
      <c r="AM346" s="192"/>
      <c r="AN346" s="192"/>
      <c r="AO346" s="192"/>
      <c r="AP346" s="140"/>
      <c r="AQ346" s="194"/>
      <c r="AR346" s="207"/>
      <c r="AS346" s="208"/>
    </row>
    <row r="347" spans="1:45">
      <c r="A347" s="312" t="s">
        <v>315</v>
      </c>
      <c r="B347" s="313">
        <v>2601</v>
      </c>
      <c r="C347" s="314">
        <v>0.31532260003673102</v>
      </c>
      <c r="D347" s="315">
        <v>38043</v>
      </c>
      <c r="E347" s="316">
        <v>1.5338974043325799</v>
      </c>
      <c r="F347" s="317">
        <v>3.27231106414843E-3</v>
      </c>
      <c r="G347" s="318">
        <v>4114.05</v>
      </c>
      <c r="H347" s="319">
        <v>6610.0683495798203</v>
      </c>
      <c r="I347" s="320">
        <v>10724.121302736599</v>
      </c>
      <c r="J347" s="214" t="s">
        <v>4094</v>
      </c>
      <c r="K347" s="220">
        <v>51</v>
      </c>
      <c r="L347" s="234">
        <v>37311225</v>
      </c>
      <c r="M347" s="321" t="s">
        <v>1274</v>
      </c>
      <c r="N347" s="220" t="s">
        <v>4937</v>
      </c>
      <c r="O347" s="220" t="s">
        <v>4938</v>
      </c>
      <c r="P347" s="321" t="s">
        <v>1275</v>
      </c>
      <c r="Q347" s="322" t="s">
        <v>1276</v>
      </c>
      <c r="R347" s="323" t="s">
        <v>58</v>
      </c>
      <c r="S347" s="324" t="s">
        <v>1541</v>
      </c>
      <c r="T347" s="325">
        <v>59</v>
      </c>
      <c r="U347" s="326" t="s">
        <v>2351</v>
      </c>
      <c r="V347" s="326" t="s">
        <v>2349</v>
      </c>
      <c r="W347" s="327">
        <v>51</v>
      </c>
      <c r="X347" s="333" t="s">
        <v>841</v>
      </c>
      <c r="Y347" s="329">
        <v>14821867000112</v>
      </c>
      <c r="Z347" s="330">
        <v>96640000</v>
      </c>
      <c r="AA347" s="331"/>
      <c r="AB347" s="218" t="s">
        <v>5590</v>
      </c>
      <c r="AC347" s="332" t="s">
        <v>6706</v>
      </c>
      <c r="AD347" s="332">
        <v>59</v>
      </c>
      <c r="AE347" s="332" t="s">
        <v>6707</v>
      </c>
      <c r="AF347" s="332" t="s">
        <v>6708</v>
      </c>
      <c r="AG347"/>
      <c r="AH347"/>
      <c r="AI347"/>
      <c r="AJ347"/>
      <c r="AK347" s="193" t="s">
        <v>2350</v>
      </c>
      <c r="AL347" s="192"/>
      <c r="AM347" s="192"/>
      <c r="AN347" s="192"/>
      <c r="AO347" s="192"/>
      <c r="AP347" s="140"/>
      <c r="AQ347" s="194"/>
      <c r="AR347" s="207"/>
      <c r="AS347" s="208"/>
    </row>
    <row r="348" spans="1:45">
      <c r="A348" s="312" t="s">
        <v>316</v>
      </c>
      <c r="B348" s="313">
        <v>0</v>
      </c>
      <c r="C348" s="314">
        <v>0.19382539740753499</v>
      </c>
      <c r="D348" s="315">
        <v>4383</v>
      </c>
      <c r="E348" s="316">
        <v>0.68183046746184095</v>
      </c>
      <c r="F348" s="317">
        <v>1.4545701532885E-3</v>
      </c>
      <c r="G348" s="318">
        <v>4114.05</v>
      </c>
      <c r="H348" s="319">
        <v>2938.2317096427801</v>
      </c>
      <c r="I348" s="320">
        <v>7052.2846627995996</v>
      </c>
      <c r="J348" s="219" t="s">
        <v>4095</v>
      </c>
      <c r="K348" s="220">
        <v>51</v>
      </c>
      <c r="L348" s="234">
        <v>35481090</v>
      </c>
      <c r="M348" s="321" t="s">
        <v>1277</v>
      </c>
      <c r="N348" s="220" t="s">
        <v>4939</v>
      </c>
      <c r="O348" s="220" t="s">
        <v>4940</v>
      </c>
      <c r="P348" s="321" t="s">
        <v>1278</v>
      </c>
      <c r="Q348" s="322" t="s">
        <v>1279</v>
      </c>
      <c r="R348" s="323" t="s">
        <v>58</v>
      </c>
      <c r="S348" s="324" t="s">
        <v>1542</v>
      </c>
      <c r="T348" s="325">
        <v>580</v>
      </c>
      <c r="U348" s="326" t="s">
        <v>1280</v>
      </c>
      <c r="V348" s="326" t="s">
        <v>2349</v>
      </c>
      <c r="W348" s="327">
        <v>51</v>
      </c>
      <c r="X348" s="333" t="s">
        <v>842</v>
      </c>
      <c r="Y348" s="329">
        <v>14151841000104</v>
      </c>
      <c r="Z348" s="330">
        <v>95695000</v>
      </c>
      <c r="AA348" s="331"/>
      <c r="AB348" s="218" t="s">
        <v>5591</v>
      </c>
      <c r="AC348" s="332" t="s">
        <v>6709</v>
      </c>
      <c r="AD348" s="332">
        <v>580</v>
      </c>
      <c r="AE348" s="332" t="s">
        <v>6710</v>
      </c>
      <c r="AF348" s="332" t="s">
        <v>6711</v>
      </c>
      <c r="AG348"/>
      <c r="AH348"/>
      <c r="AI348"/>
      <c r="AJ348"/>
      <c r="AK348" s="193" t="s">
        <v>2350</v>
      </c>
      <c r="AL348" s="192"/>
      <c r="AM348" s="192"/>
      <c r="AN348" s="192"/>
      <c r="AO348" s="192"/>
      <c r="AP348" s="140"/>
      <c r="AQ348" s="194"/>
      <c r="AR348" s="207"/>
      <c r="AS348" s="208"/>
    </row>
    <row r="349" spans="1:45">
      <c r="A349" s="312" t="s">
        <v>317</v>
      </c>
      <c r="B349" s="313">
        <v>322</v>
      </c>
      <c r="C349" s="314">
        <v>0.21724305426562501</v>
      </c>
      <c r="D349" s="315">
        <v>12251</v>
      </c>
      <c r="E349" s="316">
        <v>0.89160322559837302</v>
      </c>
      <c r="F349" s="317">
        <v>1.9020849058842199E-3</v>
      </c>
      <c r="G349" s="318">
        <v>4114.05</v>
      </c>
      <c r="H349" s="319">
        <v>3842.21150988613</v>
      </c>
      <c r="I349" s="320">
        <v>7956.2644630429504</v>
      </c>
      <c r="J349" s="222" t="s">
        <v>4096</v>
      </c>
      <c r="K349" s="220">
        <v>51</v>
      </c>
      <c r="L349" s="234">
        <v>37532166</v>
      </c>
      <c r="M349" s="321" t="s">
        <v>1281</v>
      </c>
      <c r="N349" s="220" t="s">
        <v>4941</v>
      </c>
      <c r="O349" s="220" t="s">
        <v>4942</v>
      </c>
      <c r="P349" s="321" t="s">
        <v>1282</v>
      </c>
      <c r="Q349" s="322" t="s">
        <v>1283</v>
      </c>
      <c r="R349" s="323" t="s">
        <v>58</v>
      </c>
      <c r="S349" s="324" t="s">
        <v>1543</v>
      </c>
      <c r="T349" s="325">
        <v>51</v>
      </c>
      <c r="U349" s="326" t="s">
        <v>2351</v>
      </c>
      <c r="V349" s="326" t="s">
        <v>2349</v>
      </c>
      <c r="W349" s="327">
        <v>51</v>
      </c>
      <c r="X349" s="333" t="s">
        <v>843</v>
      </c>
      <c r="Y349" s="329">
        <v>14292752000188</v>
      </c>
      <c r="Z349" s="330">
        <v>95735000</v>
      </c>
      <c r="AA349" s="331"/>
      <c r="AB349" s="218" t="s">
        <v>5592</v>
      </c>
      <c r="AC349" s="332" t="s">
        <v>6441</v>
      </c>
      <c r="AD349" s="332">
        <v>1747</v>
      </c>
      <c r="AE349" s="332"/>
      <c r="AF349" s="332"/>
      <c r="AG349"/>
      <c r="AH349"/>
      <c r="AI349"/>
      <c r="AJ349"/>
      <c r="AK349" s="193" t="s">
        <v>2350</v>
      </c>
      <c r="AL349" s="192"/>
      <c r="AM349" s="192"/>
      <c r="AN349" s="192"/>
      <c r="AO349" s="192"/>
      <c r="AP349" s="140"/>
      <c r="AQ349" s="194"/>
      <c r="AR349" s="207"/>
      <c r="AS349" s="208"/>
    </row>
    <row r="350" spans="1:45">
      <c r="A350" s="312" t="s">
        <v>318</v>
      </c>
      <c r="B350" s="313">
        <v>281</v>
      </c>
      <c r="C350" s="314">
        <v>0.25537828930789003</v>
      </c>
      <c r="D350" s="315">
        <v>6494</v>
      </c>
      <c r="E350" s="316">
        <v>0.95292959744323003</v>
      </c>
      <c r="F350" s="317">
        <v>2.0329143632815501E-3</v>
      </c>
      <c r="G350" s="318">
        <v>4114.05</v>
      </c>
      <c r="H350" s="319">
        <v>4106.4870138287297</v>
      </c>
      <c r="I350" s="320">
        <v>8220.5399669855597</v>
      </c>
      <c r="J350" s="214" t="s">
        <v>4097</v>
      </c>
      <c r="K350" s="220">
        <v>55</v>
      </c>
      <c r="L350" s="234">
        <v>37981155</v>
      </c>
      <c r="M350" s="321" t="s">
        <v>1284</v>
      </c>
      <c r="N350" s="220" t="s">
        <v>4943</v>
      </c>
      <c r="O350" s="220" t="s">
        <v>4944</v>
      </c>
      <c r="P350" s="321" t="s">
        <v>1285</v>
      </c>
      <c r="Q350" s="322" t="s">
        <v>1286</v>
      </c>
      <c r="R350" s="323" t="s">
        <v>58</v>
      </c>
      <c r="S350" s="324" t="s">
        <v>1544</v>
      </c>
      <c r="T350" s="325">
        <v>196</v>
      </c>
      <c r="U350" s="326"/>
      <c r="V350" s="326" t="s">
        <v>2349</v>
      </c>
      <c r="W350" s="327">
        <v>55</v>
      </c>
      <c r="X350" s="333" t="s">
        <v>844</v>
      </c>
      <c r="Y350" s="329">
        <v>15287318000172</v>
      </c>
      <c r="Z350" s="330">
        <v>98360000</v>
      </c>
      <c r="AA350" s="331"/>
      <c r="AB350" s="218" t="s">
        <v>5593</v>
      </c>
      <c r="AC350" s="332" t="s">
        <v>6712</v>
      </c>
      <c r="AD350" s="332">
        <v>196</v>
      </c>
      <c r="AE350" s="332" t="s">
        <v>6713</v>
      </c>
      <c r="AF350" s="332" t="s">
        <v>6714</v>
      </c>
      <c r="AG350"/>
      <c r="AH350"/>
      <c r="AI350"/>
      <c r="AJ350" s="192"/>
      <c r="AK350" s="193" t="s">
        <v>2350</v>
      </c>
      <c r="AL350" s="192"/>
      <c r="AM350" s="192"/>
      <c r="AN350" s="192"/>
      <c r="AO350" s="192"/>
      <c r="AP350" s="140"/>
      <c r="AQ350" s="194"/>
      <c r="AR350" s="207"/>
      <c r="AS350" s="208"/>
    </row>
    <row r="351" spans="1:45">
      <c r="A351" s="312" t="s">
        <v>319</v>
      </c>
      <c r="B351" s="313">
        <v>539</v>
      </c>
      <c r="C351" s="314">
        <v>0.22105965893378299</v>
      </c>
      <c r="D351" s="315">
        <v>2480</v>
      </c>
      <c r="E351" s="316">
        <v>0.71396553501562898</v>
      </c>
      <c r="F351" s="317">
        <v>1.5231248928730401E-3</v>
      </c>
      <c r="G351" s="318">
        <v>4114.05</v>
      </c>
      <c r="H351" s="319">
        <v>3076.7122836035401</v>
      </c>
      <c r="I351" s="320">
        <v>7190.7652367603696</v>
      </c>
      <c r="J351" s="219" t="s">
        <v>4098</v>
      </c>
      <c r="K351" s="220">
        <v>55</v>
      </c>
      <c r="L351" s="234">
        <v>36147080</v>
      </c>
      <c r="M351" s="321" t="s">
        <v>1287</v>
      </c>
      <c r="N351" s="220" t="s">
        <v>4945</v>
      </c>
      <c r="O351" s="220" t="s">
        <v>4946</v>
      </c>
      <c r="P351" s="321" t="s">
        <v>1288</v>
      </c>
      <c r="Q351" s="322" t="s">
        <v>1289</v>
      </c>
      <c r="R351" s="323" t="s">
        <v>58</v>
      </c>
      <c r="S351" s="324" t="s">
        <v>1545</v>
      </c>
      <c r="T351" s="325">
        <v>836</v>
      </c>
      <c r="U351" s="326" t="s">
        <v>2358</v>
      </c>
      <c r="V351" s="326" t="s">
        <v>2349</v>
      </c>
      <c r="W351" s="327">
        <v>55</v>
      </c>
      <c r="X351" s="333" t="s">
        <v>845</v>
      </c>
      <c r="Y351" s="329">
        <v>14763511000170</v>
      </c>
      <c r="Z351" s="330">
        <v>97843000</v>
      </c>
      <c r="AA351" s="331"/>
      <c r="AB351" s="218" t="s">
        <v>5594</v>
      </c>
      <c r="AC351" s="332" t="s">
        <v>7186</v>
      </c>
      <c r="AD351" s="332">
        <v>836</v>
      </c>
      <c r="AE351" s="332" t="s">
        <v>7187</v>
      </c>
      <c r="AF351" s="332" t="s">
        <v>7188</v>
      </c>
      <c r="AG351"/>
      <c r="AH351"/>
      <c r="AI351"/>
      <c r="AJ351" s="192"/>
      <c r="AK351" s="193" t="s">
        <v>2350</v>
      </c>
      <c r="AL351" s="192"/>
      <c r="AM351" s="192"/>
      <c r="AN351" s="192"/>
      <c r="AO351" s="192"/>
      <c r="AP351" s="140"/>
      <c r="AQ351" s="194"/>
      <c r="AR351" s="207"/>
      <c r="AS351" s="208"/>
    </row>
    <row r="352" spans="1:45">
      <c r="A352" s="312" t="s">
        <v>320</v>
      </c>
      <c r="B352" s="313">
        <v>1545</v>
      </c>
      <c r="C352" s="314">
        <v>0.21994122173967101</v>
      </c>
      <c r="D352" s="315">
        <v>21628</v>
      </c>
      <c r="E352" s="316">
        <v>0.98301260624248599</v>
      </c>
      <c r="F352" s="317">
        <v>2.0970913820695298E-3</v>
      </c>
      <c r="G352" s="318">
        <v>4114.05</v>
      </c>
      <c r="H352" s="319">
        <v>4236.1245917804499</v>
      </c>
      <c r="I352" s="320">
        <v>8350.1775449372708</v>
      </c>
      <c r="J352" s="216" t="s">
        <v>4099</v>
      </c>
      <c r="K352" s="220">
        <v>51</v>
      </c>
      <c r="L352" s="234">
        <v>35471188</v>
      </c>
      <c r="M352" s="321" t="s">
        <v>1290</v>
      </c>
      <c r="N352" s="220" t="s">
        <v>4947</v>
      </c>
      <c r="O352" s="220" t="s">
        <v>4948</v>
      </c>
      <c r="P352" s="321" t="s">
        <v>1291</v>
      </c>
      <c r="Q352" s="322" t="s">
        <v>1292</v>
      </c>
      <c r="R352" s="323" t="s">
        <v>58</v>
      </c>
      <c r="S352" s="324" t="s">
        <v>1546</v>
      </c>
      <c r="T352" s="325">
        <v>110</v>
      </c>
      <c r="U352" s="326"/>
      <c r="V352" s="326" t="s">
        <v>2349</v>
      </c>
      <c r="W352" s="327">
        <v>51</v>
      </c>
      <c r="X352" s="333" t="s">
        <v>846</v>
      </c>
      <c r="Y352" s="329">
        <v>14806747000146</v>
      </c>
      <c r="Z352" s="330">
        <v>95690000</v>
      </c>
      <c r="AA352" s="331"/>
      <c r="AB352" s="218" t="s">
        <v>5595</v>
      </c>
      <c r="AC352" s="332" t="s">
        <v>5863</v>
      </c>
      <c r="AD352" s="332">
        <v>110</v>
      </c>
      <c r="AE352" s="332" t="s">
        <v>6715</v>
      </c>
      <c r="AF352" s="332" t="s">
        <v>6716</v>
      </c>
      <c r="AG352"/>
      <c r="AH352"/>
      <c r="AI352"/>
      <c r="AJ352"/>
      <c r="AK352" s="193" t="s">
        <v>2350</v>
      </c>
      <c r="AL352" s="192"/>
      <c r="AM352" s="192"/>
      <c r="AN352" s="192"/>
      <c r="AO352" s="192"/>
      <c r="AP352" s="140"/>
      <c r="AQ352" s="194"/>
      <c r="AR352" s="207"/>
      <c r="AS352" s="208"/>
    </row>
    <row r="353" spans="1:45">
      <c r="A353" s="312" t="s">
        <v>321</v>
      </c>
      <c r="B353" s="313">
        <v>490</v>
      </c>
      <c r="C353" s="314">
        <v>0.25302267234523501</v>
      </c>
      <c r="D353" s="315">
        <v>10309</v>
      </c>
      <c r="E353" s="316">
        <v>1.01191007336685</v>
      </c>
      <c r="F353" s="317">
        <v>2.15873924791104E-3</v>
      </c>
      <c r="G353" s="318">
        <v>4114.05</v>
      </c>
      <c r="H353" s="319">
        <v>4360.6532807802996</v>
      </c>
      <c r="I353" s="320">
        <v>8474.7062339371205</v>
      </c>
      <c r="J353" s="219" t="s">
        <v>4100</v>
      </c>
      <c r="K353" s="220">
        <v>54</v>
      </c>
      <c r="L353" s="234">
        <v>33645900</v>
      </c>
      <c r="M353" s="321" t="s">
        <v>1293</v>
      </c>
      <c r="N353" s="220" t="s">
        <v>4949</v>
      </c>
      <c r="O353" s="220" t="s">
        <v>4950</v>
      </c>
      <c r="P353" s="321" t="s">
        <v>1294</v>
      </c>
      <c r="Q353" s="322" t="s">
        <v>1295</v>
      </c>
      <c r="R353" s="323" t="s">
        <v>58</v>
      </c>
      <c r="S353" s="324" t="s">
        <v>1547</v>
      </c>
      <c r="T353" s="325" t="s">
        <v>2359</v>
      </c>
      <c r="U353" s="326" t="s">
        <v>2351</v>
      </c>
      <c r="V353" s="326" t="s">
        <v>2349</v>
      </c>
      <c r="W353" s="327">
        <v>54</v>
      </c>
      <c r="X353" s="333" t="s">
        <v>847</v>
      </c>
      <c r="Y353" s="329">
        <v>14434066000102</v>
      </c>
      <c r="Z353" s="330">
        <v>99670000</v>
      </c>
      <c r="AA353" s="331"/>
      <c r="AB353" s="218" t="s">
        <v>5596</v>
      </c>
      <c r="AC353" s="332" t="s">
        <v>6717</v>
      </c>
      <c r="AD353" s="332">
        <v>180</v>
      </c>
      <c r="AE353" s="332" t="s">
        <v>6718</v>
      </c>
      <c r="AF353" s="332" t="s">
        <v>6719</v>
      </c>
      <c r="AG353"/>
      <c r="AH353"/>
      <c r="AI353"/>
      <c r="AJ353"/>
      <c r="AK353" s="193" t="s">
        <v>2350</v>
      </c>
      <c r="AL353" s="192"/>
      <c r="AM353" s="192"/>
      <c r="AN353" s="192"/>
      <c r="AO353" s="192"/>
      <c r="AP353" s="140"/>
      <c r="AQ353" s="194"/>
      <c r="AR353" s="207"/>
      <c r="AS353" s="208"/>
    </row>
    <row r="354" spans="1:45">
      <c r="A354" s="312" t="s">
        <v>322</v>
      </c>
      <c r="B354" s="313">
        <v>245</v>
      </c>
      <c r="C354" s="314">
        <v>0.16103567087074</v>
      </c>
      <c r="D354" s="315">
        <v>5530</v>
      </c>
      <c r="E354" s="316">
        <v>0.58658486959987999</v>
      </c>
      <c r="F354" s="317">
        <v>1.25137975553779E-3</v>
      </c>
      <c r="G354" s="318">
        <v>4114.05</v>
      </c>
      <c r="H354" s="319">
        <v>2527.7871061863302</v>
      </c>
      <c r="I354" s="320">
        <v>6641.8400593431497</v>
      </c>
      <c r="J354" s="219" t="s">
        <v>4101</v>
      </c>
      <c r="K354" s="220">
        <v>54</v>
      </c>
      <c r="L354" s="234">
        <v>33651188</v>
      </c>
      <c r="M354" s="321" t="s">
        <v>1296</v>
      </c>
      <c r="N354" s="220" t="s">
        <v>4951</v>
      </c>
      <c r="O354" s="220" t="s">
        <v>4952</v>
      </c>
      <c r="P354" s="321" t="s">
        <v>1297</v>
      </c>
      <c r="Q354" s="322" t="s">
        <v>1298</v>
      </c>
      <c r="R354" s="323" t="s">
        <v>58</v>
      </c>
      <c r="S354" s="324" t="s">
        <v>1548</v>
      </c>
      <c r="T354" s="325">
        <v>73</v>
      </c>
      <c r="U354" s="326"/>
      <c r="V354" s="326" t="s">
        <v>2349</v>
      </c>
      <c r="W354" s="327">
        <v>54</v>
      </c>
      <c r="X354" s="333" t="s">
        <v>848</v>
      </c>
      <c r="Y354" s="329">
        <v>13952521000190</v>
      </c>
      <c r="Z354" s="330">
        <v>99590000</v>
      </c>
      <c r="AA354" s="331"/>
      <c r="AB354" s="218" t="s">
        <v>5597</v>
      </c>
      <c r="AC354" s="332" t="s">
        <v>6720</v>
      </c>
      <c r="AD354" s="332">
        <v>646</v>
      </c>
      <c r="AE354" s="332" t="s">
        <v>6721</v>
      </c>
      <c r="AF354" s="332" t="s">
        <v>6722</v>
      </c>
      <c r="AG354"/>
      <c r="AH354"/>
      <c r="AI354"/>
      <c r="AJ354"/>
      <c r="AK354" s="193" t="s">
        <v>2350</v>
      </c>
      <c r="AL354" s="192"/>
      <c r="AM354" s="192"/>
      <c r="AN354" s="192"/>
      <c r="AO354" s="192"/>
      <c r="AP354" s="140"/>
      <c r="AQ354" s="194"/>
      <c r="AR354" s="207"/>
      <c r="AS354" s="208"/>
    </row>
    <row r="355" spans="1:45">
      <c r="A355" s="312" t="s">
        <v>323</v>
      </c>
      <c r="B355" s="313">
        <v>77</v>
      </c>
      <c r="C355" s="314">
        <v>0.18869356182351801</v>
      </c>
      <c r="D355" s="315">
        <v>6986</v>
      </c>
      <c r="E355" s="316">
        <v>0.71185472097310698</v>
      </c>
      <c r="F355" s="317">
        <v>1.51862182759228E-3</v>
      </c>
      <c r="G355" s="318">
        <v>4114.05</v>
      </c>
      <c r="H355" s="319">
        <v>3067.6160917364</v>
      </c>
      <c r="I355" s="320">
        <v>7181.6690448932204</v>
      </c>
      <c r="J355" s="219" t="s">
        <v>4102</v>
      </c>
      <c r="K355" s="220">
        <v>55</v>
      </c>
      <c r="L355" s="234">
        <v>33653300</v>
      </c>
      <c r="M355" s="321" t="s">
        <v>1299</v>
      </c>
      <c r="N355" s="220" t="s">
        <v>4953</v>
      </c>
      <c r="O355" s="220" t="s">
        <v>4954</v>
      </c>
      <c r="P355" s="321" t="s">
        <v>1300</v>
      </c>
      <c r="Q355" s="322" t="s">
        <v>1301</v>
      </c>
      <c r="R355" s="323" t="s">
        <v>58</v>
      </c>
      <c r="S355" s="324" t="s">
        <v>1549</v>
      </c>
      <c r="T355" s="325">
        <v>221</v>
      </c>
      <c r="U355" s="326" t="s">
        <v>2351</v>
      </c>
      <c r="V355" s="326" t="s">
        <v>2349</v>
      </c>
      <c r="W355" s="327">
        <v>55</v>
      </c>
      <c r="X355" s="333" t="s">
        <v>849</v>
      </c>
      <c r="Y355" s="329">
        <v>14368126000128</v>
      </c>
      <c r="Z355" s="330">
        <v>97970000</v>
      </c>
      <c r="AA355" s="331"/>
      <c r="AB355" s="218" t="s">
        <v>5598</v>
      </c>
      <c r="AC355" s="332" t="s">
        <v>6723</v>
      </c>
      <c r="AD355" s="332">
        <v>221</v>
      </c>
      <c r="AE355" s="332" t="s">
        <v>6724</v>
      </c>
      <c r="AF355" s="332" t="s">
        <v>6725</v>
      </c>
      <c r="AG355"/>
      <c r="AH355"/>
      <c r="AI355"/>
      <c r="AJ355"/>
      <c r="AK355" s="193" t="s">
        <v>2350</v>
      </c>
      <c r="AL355" s="192"/>
      <c r="AM355" s="192"/>
      <c r="AN355" s="192"/>
      <c r="AO355" s="192"/>
      <c r="AP355" s="140"/>
      <c r="AQ355" s="194"/>
      <c r="AR355" s="207"/>
      <c r="AS355" s="208"/>
    </row>
    <row r="356" spans="1:45">
      <c r="A356" s="312" t="s">
        <v>324</v>
      </c>
      <c r="B356" s="313">
        <v>751</v>
      </c>
      <c r="C356" s="314">
        <v>0.44839451872157099</v>
      </c>
      <c r="D356" s="315">
        <v>39253</v>
      </c>
      <c r="E356" s="316">
        <v>2.1914987293552999</v>
      </c>
      <c r="F356" s="317">
        <v>4.6751924339143696E-3</v>
      </c>
      <c r="G356" s="318">
        <v>4114.05</v>
      </c>
      <c r="H356" s="319">
        <v>9443.88871650703</v>
      </c>
      <c r="I356" s="320">
        <v>13557.9416696639</v>
      </c>
      <c r="J356" s="219" t="s">
        <v>4103</v>
      </c>
      <c r="K356" s="220">
        <v>55</v>
      </c>
      <c r="L356" s="234">
        <v>32312844</v>
      </c>
      <c r="M356" s="321" t="s">
        <v>1302</v>
      </c>
      <c r="N356" s="223" t="s">
        <v>4955</v>
      </c>
      <c r="O356" s="223" t="s">
        <v>4956</v>
      </c>
      <c r="P356" s="321" t="s">
        <v>1303</v>
      </c>
      <c r="Q356" s="322" t="s">
        <v>1304</v>
      </c>
      <c r="R356" s="323" t="s">
        <v>58</v>
      </c>
      <c r="S356" s="324" t="s">
        <v>1550</v>
      </c>
      <c r="T356" s="325">
        <v>2830</v>
      </c>
      <c r="U356" s="326" t="s">
        <v>2351</v>
      </c>
      <c r="V356" s="326" t="s">
        <v>2349</v>
      </c>
      <c r="W356" s="327">
        <v>55</v>
      </c>
      <c r="X356" s="333" t="s">
        <v>850</v>
      </c>
      <c r="Y356" s="329">
        <v>14774894000181</v>
      </c>
      <c r="Z356" s="330">
        <v>97590000</v>
      </c>
      <c r="AA356" s="331"/>
      <c r="AB356" s="218" t="s">
        <v>5599</v>
      </c>
      <c r="AC356" s="332" t="s">
        <v>6726</v>
      </c>
      <c r="AD356" s="332">
        <v>2718</v>
      </c>
      <c r="AE356" s="332" t="s">
        <v>6727</v>
      </c>
      <c r="AF356" s="332" t="s">
        <v>6728</v>
      </c>
      <c r="AG356"/>
      <c r="AH356"/>
      <c r="AI356"/>
      <c r="AJ356"/>
      <c r="AK356" s="193" t="s">
        <v>2350</v>
      </c>
      <c r="AL356" s="192"/>
      <c r="AM356" s="192"/>
      <c r="AN356" s="192"/>
      <c r="AO356" s="192"/>
      <c r="AP356" s="140"/>
      <c r="AQ356" s="194"/>
      <c r="AR356" s="207"/>
      <c r="AS356" s="208"/>
    </row>
    <row r="357" spans="1:45">
      <c r="A357" s="312" t="s">
        <v>325</v>
      </c>
      <c r="B357" s="313">
        <v>20</v>
      </c>
      <c r="C357" s="314">
        <v>0.25532806483387399</v>
      </c>
      <c r="D357" s="315">
        <v>2673</v>
      </c>
      <c r="E357" s="316">
        <v>0.83396610035021901</v>
      </c>
      <c r="F357" s="317">
        <v>1.77912583305281E-3</v>
      </c>
      <c r="G357" s="318">
        <v>4114.05</v>
      </c>
      <c r="H357" s="319">
        <v>3593.83418276667</v>
      </c>
      <c r="I357" s="320">
        <v>7707.8871359235</v>
      </c>
      <c r="J357" s="222" t="s">
        <v>4104</v>
      </c>
      <c r="K357" s="220">
        <v>55</v>
      </c>
      <c r="L357" s="235" t="s">
        <v>5744</v>
      </c>
      <c r="M357" s="321" t="s">
        <v>1305</v>
      </c>
      <c r="N357" s="223" t="s">
        <v>4957</v>
      </c>
      <c r="O357" s="220" t="s">
        <v>4958</v>
      </c>
      <c r="P357" s="321" t="s">
        <v>1306</v>
      </c>
      <c r="Q357" s="322" t="s">
        <v>1307</v>
      </c>
      <c r="R357" s="323" t="s">
        <v>58</v>
      </c>
      <c r="S357" s="324" t="s">
        <v>1551</v>
      </c>
      <c r="T357" s="325" t="s">
        <v>2359</v>
      </c>
      <c r="U357" s="326" t="s">
        <v>2356</v>
      </c>
      <c r="V357" s="326" t="s">
        <v>2349</v>
      </c>
      <c r="W357" s="327">
        <v>55</v>
      </c>
      <c r="X357" s="333" t="s">
        <v>851</v>
      </c>
      <c r="Y357" s="329">
        <v>15283198000135</v>
      </c>
      <c r="Z357" s="330">
        <v>98330000</v>
      </c>
      <c r="AA357" s="331"/>
      <c r="AB357" s="218" t="s">
        <v>5600</v>
      </c>
      <c r="AC357" s="332" t="s">
        <v>6729</v>
      </c>
      <c r="AD357" s="332">
        <v>0</v>
      </c>
      <c r="AE357" s="332" t="s">
        <v>6730</v>
      </c>
      <c r="AF357" s="332" t="s">
        <v>6731</v>
      </c>
      <c r="AG357"/>
      <c r="AH357"/>
      <c r="AI357"/>
      <c r="AJ357"/>
      <c r="AK357" s="193" t="s">
        <v>2350</v>
      </c>
      <c r="AL357" s="192"/>
      <c r="AM357" s="192"/>
      <c r="AN357" s="192"/>
      <c r="AO357" s="192"/>
      <c r="AP357" s="140"/>
      <c r="AQ357" s="194"/>
      <c r="AR357" s="207"/>
      <c r="AS357" s="208"/>
    </row>
    <row r="358" spans="1:45">
      <c r="A358" s="312" t="s">
        <v>326</v>
      </c>
      <c r="B358" s="313">
        <v>129</v>
      </c>
      <c r="C358" s="314">
        <v>0.18629748846738101</v>
      </c>
      <c r="D358" s="315">
        <v>2863</v>
      </c>
      <c r="E358" s="316">
        <v>0.61479482371143701</v>
      </c>
      <c r="F358" s="317">
        <v>1.31156092847519E-3</v>
      </c>
      <c r="G358" s="318">
        <v>4114.05</v>
      </c>
      <c r="H358" s="319">
        <v>2649.3530755198799</v>
      </c>
      <c r="I358" s="320">
        <v>6763.4060286766999</v>
      </c>
      <c r="J358" s="219" t="s">
        <v>4105</v>
      </c>
      <c r="K358" s="220">
        <v>55</v>
      </c>
      <c r="L358" s="234">
        <v>33731172</v>
      </c>
      <c r="M358" s="321" t="s">
        <v>1308</v>
      </c>
      <c r="N358" s="232" t="s">
        <v>4959</v>
      </c>
      <c r="O358" s="220" t="s">
        <v>4960</v>
      </c>
      <c r="P358" s="321" t="s">
        <v>1309</v>
      </c>
      <c r="Q358" s="322" t="s">
        <v>6749</v>
      </c>
      <c r="R358" s="323" t="s">
        <v>58</v>
      </c>
      <c r="S358" s="324"/>
      <c r="T358" s="325"/>
      <c r="U358" s="326"/>
      <c r="V358" s="326"/>
      <c r="W358" s="327"/>
      <c r="X358" s="333" t="s">
        <v>2479</v>
      </c>
      <c r="Y358" s="329" t="s">
        <v>7231</v>
      </c>
      <c r="Z358" s="330" t="s">
        <v>1309</v>
      </c>
      <c r="AA358" s="331"/>
      <c r="AB358" s="218" t="s">
        <v>5601</v>
      </c>
      <c r="AC358" s="332" t="s">
        <v>6732</v>
      </c>
      <c r="AD358" s="332">
        <v>1127</v>
      </c>
      <c r="AE358" s="332" t="s">
        <v>6733</v>
      </c>
      <c r="AF358" s="332" t="s">
        <v>6734</v>
      </c>
      <c r="AG358"/>
      <c r="AH358"/>
      <c r="AI358"/>
      <c r="AJ358"/>
      <c r="AK358" s="193" t="s">
        <v>2350</v>
      </c>
      <c r="AL358" s="192"/>
      <c r="AM358" s="192"/>
      <c r="AN358" s="192"/>
      <c r="AO358" s="192"/>
      <c r="AP358" s="140"/>
      <c r="AQ358" s="194"/>
      <c r="AR358" s="207"/>
      <c r="AS358" s="208"/>
    </row>
    <row r="359" spans="1:45">
      <c r="A359" s="312" t="s">
        <v>327</v>
      </c>
      <c r="B359" s="313">
        <v>807</v>
      </c>
      <c r="C359" s="314">
        <v>0.29325852076617498</v>
      </c>
      <c r="D359" s="315">
        <v>11192</v>
      </c>
      <c r="E359" s="316">
        <v>1.1873719765600801</v>
      </c>
      <c r="F359" s="317">
        <v>2.5330575859784702E-3</v>
      </c>
      <c r="G359" s="318">
        <v>4114.05</v>
      </c>
      <c r="H359" s="319">
        <v>5116.7763236765104</v>
      </c>
      <c r="I359" s="320">
        <v>9230.8292768333304</v>
      </c>
      <c r="J359" s="219" t="s">
        <v>4106</v>
      </c>
      <c r="K359" s="220">
        <v>55</v>
      </c>
      <c r="L359" s="234">
        <v>33271155</v>
      </c>
      <c r="M359" s="321" t="s">
        <v>1310</v>
      </c>
      <c r="N359" s="220" t="s">
        <v>4961</v>
      </c>
      <c r="O359" s="220" t="s">
        <v>4962</v>
      </c>
      <c r="P359" s="321" t="s">
        <v>1311</v>
      </c>
      <c r="Q359" s="322" t="s">
        <v>6750</v>
      </c>
      <c r="R359" s="323" t="s">
        <v>58</v>
      </c>
      <c r="S359" s="324"/>
      <c r="T359" s="325"/>
      <c r="U359" s="326"/>
      <c r="V359" s="326"/>
      <c r="W359" s="327"/>
      <c r="X359" s="333" t="s">
        <v>2479</v>
      </c>
      <c r="Y359" s="329" t="s">
        <v>7232</v>
      </c>
      <c r="Z359" s="330" t="s">
        <v>1311</v>
      </c>
      <c r="AA359" s="331"/>
      <c r="AB359" s="218" t="s">
        <v>5602</v>
      </c>
      <c r="AC359" s="332" t="s">
        <v>6735</v>
      </c>
      <c r="AD359" s="332">
        <v>749</v>
      </c>
      <c r="AE359" s="332" t="s">
        <v>6736</v>
      </c>
      <c r="AF359" s="332" t="s">
        <v>6737</v>
      </c>
      <c r="AG359"/>
      <c r="AH359"/>
      <c r="AI359"/>
      <c r="AJ359"/>
      <c r="AK359" s="193" t="s">
        <v>2350</v>
      </c>
      <c r="AL359" s="192"/>
      <c r="AM359" s="192"/>
      <c r="AN359" s="192"/>
      <c r="AO359" s="192"/>
      <c r="AP359" s="140"/>
      <c r="AQ359" s="194"/>
      <c r="AR359" s="207"/>
      <c r="AS359" s="208"/>
    </row>
    <row r="360" spans="1:45">
      <c r="A360" s="312" t="s">
        <v>328</v>
      </c>
      <c r="B360" s="313">
        <v>52</v>
      </c>
      <c r="C360" s="314">
        <v>0.17992129726279599</v>
      </c>
      <c r="D360" s="315">
        <v>2948</v>
      </c>
      <c r="E360" s="316">
        <v>0.59636437985169799</v>
      </c>
      <c r="F360" s="317">
        <v>1.27224268907466E-3</v>
      </c>
      <c r="G360" s="318">
        <v>4114.05</v>
      </c>
      <c r="H360" s="319">
        <v>2569.9302319308199</v>
      </c>
      <c r="I360" s="320">
        <v>6683.9831850876399</v>
      </c>
      <c r="J360" s="219" t="s">
        <v>4107</v>
      </c>
      <c r="K360" s="220">
        <v>55</v>
      </c>
      <c r="L360" s="234">
        <v>33581101</v>
      </c>
      <c r="M360" s="321" t="s">
        <v>1312</v>
      </c>
      <c r="N360" s="232" t="s">
        <v>4963</v>
      </c>
      <c r="O360" s="220" t="s">
        <v>4964</v>
      </c>
      <c r="P360" s="321" t="s">
        <v>1313</v>
      </c>
      <c r="Q360" s="322" t="s">
        <v>1314</v>
      </c>
      <c r="R360" s="323" t="s">
        <v>58</v>
      </c>
      <c r="S360" s="324" t="s">
        <v>1552</v>
      </c>
      <c r="T360" s="325">
        <v>826</v>
      </c>
      <c r="U360" s="326" t="s">
        <v>2362</v>
      </c>
      <c r="V360" s="326" t="s">
        <v>2366</v>
      </c>
      <c r="W360" s="327">
        <v>55</v>
      </c>
      <c r="X360" s="333" t="s">
        <v>852</v>
      </c>
      <c r="Y360" s="329">
        <v>14588200000111</v>
      </c>
      <c r="Z360" s="330">
        <v>97940000</v>
      </c>
      <c r="AA360" s="331"/>
      <c r="AB360" s="218" t="s">
        <v>5603</v>
      </c>
      <c r="AC360" s="332" t="s">
        <v>6421</v>
      </c>
      <c r="AD360" s="332">
        <v>826</v>
      </c>
      <c r="AE360" s="332" t="s">
        <v>6738</v>
      </c>
      <c r="AF360" s="332" t="s">
        <v>6739</v>
      </c>
      <c r="AG360"/>
      <c r="AH360"/>
      <c r="AI360"/>
      <c r="AJ360"/>
      <c r="AK360" s="193" t="s">
        <v>2350</v>
      </c>
      <c r="AL360" s="192"/>
      <c r="AM360" s="192"/>
      <c r="AN360" s="192"/>
      <c r="AO360" s="192"/>
      <c r="AP360" s="140"/>
      <c r="AQ360" s="194"/>
      <c r="AR360" s="207"/>
      <c r="AS360" s="208"/>
    </row>
    <row r="361" spans="1:45">
      <c r="A361" s="312" t="s">
        <v>329</v>
      </c>
      <c r="B361" s="313">
        <v>201</v>
      </c>
      <c r="C361" s="314">
        <v>0.167450515687324</v>
      </c>
      <c r="D361" s="315">
        <v>7573</v>
      </c>
      <c r="E361" s="316">
        <v>0.63940596411213302</v>
      </c>
      <c r="F361" s="317">
        <v>1.36406464013611E-3</v>
      </c>
      <c r="G361" s="318">
        <v>4114.05</v>
      </c>
      <c r="H361" s="319">
        <v>2755.4105730749302</v>
      </c>
      <c r="I361" s="320">
        <v>6869.4635262317597</v>
      </c>
      <c r="J361" s="222" t="s">
        <v>4108</v>
      </c>
      <c r="K361" s="220">
        <v>51</v>
      </c>
      <c r="L361" s="234">
        <v>36381221</v>
      </c>
      <c r="M361" s="321" t="s">
        <v>1315</v>
      </c>
      <c r="N361" s="220" t="s">
        <v>4965</v>
      </c>
      <c r="O361" s="220" t="s">
        <v>4966</v>
      </c>
      <c r="P361" s="321" t="s">
        <v>1316</v>
      </c>
      <c r="Q361" s="322" t="s">
        <v>1317</v>
      </c>
      <c r="R361" s="323" t="s">
        <v>58</v>
      </c>
      <c r="S361" s="324" t="s">
        <v>1553</v>
      </c>
      <c r="T361" s="325">
        <v>422</v>
      </c>
      <c r="U361" s="326" t="s">
        <v>2358</v>
      </c>
      <c r="V361" s="326" t="s">
        <v>2349</v>
      </c>
      <c r="W361" s="327">
        <v>51</v>
      </c>
      <c r="X361" s="333" t="s">
        <v>853</v>
      </c>
      <c r="Y361" s="329">
        <v>14399746000124</v>
      </c>
      <c r="Z361" s="330">
        <v>95750000</v>
      </c>
      <c r="AA361" s="331"/>
      <c r="AB361" s="218" t="s">
        <v>5604</v>
      </c>
      <c r="AC361" s="332" t="s">
        <v>6740</v>
      </c>
      <c r="AD361" s="332">
        <v>32</v>
      </c>
      <c r="AE361" s="332" t="s">
        <v>6741</v>
      </c>
      <c r="AF361" s="332" t="s">
        <v>6742</v>
      </c>
      <c r="AG361"/>
      <c r="AH361"/>
      <c r="AI361"/>
      <c r="AJ361"/>
      <c r="AK361" s="193" t="s">
        <v>2350</v>
      </c>
      <c r="AL361" s="192"/>
      <c r="AM361" s="192"/>
      <c r="AN361" s="192"/>
      <c r="AO361" s="192"/>
      <c r="AP361" s="140"/>
      <c r="AQ361" s="194"/>
      <c r="AR361" s="207"/>
      <c r="AS361" s="208"/>
    </row>
    <row r="362" spans="1:45">
      <c r="A362" s="312" t="s">
        <v>330</v>
      </c>
      <c r="B362" s="313">
        <v>113</v>
      </c>
      <c r="C362" s="314">
        <v>0.17755466787605101</v>
      </c>
      <c r="D362" s="315">
        <v>16738</v>
      </c>
      <c r="E362" s="316">
        <v>0.76363817107938603</v>
      </c>
      <c r="F362" s="317">
        <v>1.6290930730901399E-3</v>
      </c>
      <c r="G362" s="318">
        <v>4114.05</v>
      </c>
      <c r="H362" s="319">
        <v>3290.7680076420802</v>
      </c>
      <c r="I362" s="320">
        <v>7404.8209607989002</v>
      </c>
      <c r="J362" s="222" t="s">
        <v>4109</v>
      </c>
      <c r="K362" s="220">
        <v>54</v>
      </c>
      <c r="L362" s="234">
        <v>33431266</v>
      </c>
      <c r="M362" s="321" t="s">
        <v>1318</v>
      </c>
      <c r="N362" s="223" t="s">
        <v>4967</v>
      </c>
      <c r="O362" s="220" t="s">
        <v>4968</v>
      </c>
      <c r="P362" s="321" t="s">
        <v>1319</v>
      </c>
      <c r="Q362" s="322" t="s">
        <v>1320</v>
      </c>
      <c r="R362" s="323" t="s">
        <v>58</v>
      </c>
      <c r="S362" s="324" t="s">
        <v>1554</v>
      </c>
      <c r="T362" s="325">
        <v>673</v>
      </c>
      <c r="U362" s="326" t="s">
        <v>2371</v>
      </c>
      <c r="V362" s="326" t="s">
        <v>2349</v>
      </c>
      <c r="W362" s="327">
        <v>54</v>
      </c>
      <c r="X362" s="333" t="s">
        <v>854</v>
      </c>
      <c r="Y362" s="329">
        <v>14378753000140</v>
      </c>
      <c r="Z362" s="330">
        <v>99840000</v>
      </c>
      <c r="AA362" s="331"/>
      <c r="AB362" s="218" t="s">
        <v>5605</v>
      </c>
      <c r="AC362" s="332" t="s">
        <v>6743</v>
      </c>
      <c r="AD362" s="332">
        <v>410</v>
      </c>
      <c r="AE362" s="332" t="s">
        <v>6744</v>
      </c>
      <c r="AF362" s="332" t="s">
        <v>6745</v>
      </c>
      <c r="AG362"/>
      <c r="AH362"/>
      <c r="AI362"/>
      <c r="AJ362"/>
      <c r="AK362" s="193" t="s">
        <v>2350</v>
      </c>
      <c r="AL362" s="192"/>
      <c r="AM362" s="192"/>
      <c r="AN362" s="192"/>
      <c r="AO362" s="192"/>
      <c r="AP362" s="140"/>
      <c r="AQ362" s="194"/>
      <c r="AR362" s="207"/>
      <c r="AS362" s="208"/>
    </row>
    <row r="363" spans="1:45">
      <c r="A363" s="312" t="s">
        <v>331</v>
      </c>
      <c r="B363" s="313">
        <v>1311</v>
      </c>
      <c r="C363" s="314">
        <v>0.19660829692533899</v>
      </c>
      <c r="D363" s="315">
        <v>8501</v>
      </c>
      <c r="E363" s="316">
        <v>0.76387508254575298</v>
      </c>
      <c r="F363" s="317">
        <v>1.6295984836935001E-3</v>
      </c>
      <c r="G363" s="318">
        <v>4114.05</v>
      </c>
      <c r="H363" s="319">
        <v>3291.78893706086</v>
      </c>
      <c r="I363" s="320">
        <v>7405.84189021769</v>
      </c>
      <c r="J363" s="216" t="s">
        <v>4110</v>
      </c>
      <c r="K363" s="220">
        <v>55</v>
      </c>
      <c r="L363" s="234">
        <v>33723200</v>
      </c>
      <c r="M363" s="321" t="s">
        <v>1321</v>
      </c>
      <c r="N363" s="220" t="s">
        <v>4969</v>
      </c>
      <c r="O363" s="220" t="s">
        <v>4970</v>
      </c>
      <c r="P363" s="321" t="s">
        <v>1322</v>
      </c>
      <c r="Q363" s="322" t="s">
        <v>1323</v>
      </c>
      <c r="R363" s="323" t="s">
        <v>58</v>
      </c>
      <c r="S363" s="324" t="s">
        <v>1555</v>
      </c>
      <c r="T363" s="325">
        <v>101</v>
      </c>
      <c r="U363" s="326" t="s">
        <v>2351</v>
      </c>
      <c r="V363" s="326" t="s">
        <v>2367</v>
      </c>
      <c r="W363" s="327">
        <v>55</v>
      </c>
      <c r="X363" s="333" t="s">
        <v>855</v>
      </c>
      <c r="Y363" s="329">
        <v>14364898000191</v>
      </c>
      <c r="Z363" s="330">
        <v>98240000</v>
      </c>
      <c r="AA363" s="331"/>
      <c r="AB363" s="218" t="s">
        <v>5606</v>
      </c>
      <c r="AC363" s="332" t="s">
        <v>6746</v>
      </c>
      <c r="AD363" s="332">
        <v>298</v>
      </c>
      <c r="AE363" s="332" t="s">
        <v>6747</v>
      </c>
      <c r="AF363" s="332" t="s">
        <v>6748</v>
      </c>
      <c r="AG363"/>
      <c r="AH363"/>
      <c r="AI363"/>
      <c r="AJ363"/>
      <c r="AK363" s="193" t="s">
        <v>2350</v>
      </c>
      <c r="AL363" s="192"/>
      <c r="AM363" s="192"/>
      <c r="AN363" s="192"/>
      <c r="AO363" s="192"/>
      <c r="AP363" s="140"/>
      <c r="AQ363" s="194"/>
      <c r="AR363" s="207"/>
      <c r="AS363" s="208"/>
    </row>
    <row r="364" spans="1:45">
      <c r="A364" s="312" t="s">
        <v>332</v>
      </c>
      <c r="B364" s="313">
        <v>73</v>
      </c>
      <c r="C364" s="314">
        <v>0.20232375117211401</v>
      </c>
      <c r="D364" s="315">
        <v>1741</v>
      </c>
      <c r="E364" s="316">
        <v>0.61967886485637802</v>
      </c>
      <c r="F364" s="317">
        <v>1.3219802054302201E-3</v>
      </c>
      <c r="G364" s="318">
        <v>4114.05</v>
      </c>
      <c r="H364" s="319">
        <v>2670.4000149690401</v>
      </c>
      <c r="I364" s="320">
        <v>6784.45296812587</v>
      </c>
      <c r="J364" s="219" t="s">
        <v>4111</v>
      </c>
      <c r="K364" s="220">
        <v>54</v>
      </c>
      <c r="L364" s="234">
        <v>36164070</v>
      </c>
      <c r="M364" s="321" t="s">
        <v>1324</v>
      </c>
      <c r="N364" s="223" t="s">
        <v>4971</v>
      </c>
      <c r="O364" s="220" t="s">
        <v>4972</v>
      </c>
      <c r="P364" s="321" t="s">
        <v>1325</v>
      </c>
      <c r="Q364" s="322" t="s">
        <v>6751</v>
      </c>
      <c r="R364" s="323" t="s">
        <v>58</v>
      </c>
      <c r="S364" s="324"/>
      <c r="T364" s="325"/>
      <c r="U364" s="326"/>
      <c r="V364" s="326"/>
      <c r="W364" s="327"/>
      <c r="X364" s="333" t="s">
        <v>2479</v>
      </c>
      <c r="Y364" s="329" t="s">
        <v>7233</v>
      </c>
      <c r="Z364" s="330" t="s">
        <v>1325</v>
      </c>
      <c r="AA364" s="331"/>
      <c r="AB364" s="218" t="s">
        <v>5607</v>
      </c>
      <c r="AC364" s="332" t="s">
        <v>3485</v>
      </c>
      <c r="AD364" s="332">
        <v>0</v>
      </c>
      <c r="AE364" s="332" t="s">
        <v>7189</v>
      </c>
      <c r="AF364" s="332" t="s">
        <v>7190</v>
      </c>
      <c r="AG364"/>
      <c r="AH364"/>
      <c r="AI364"/>
      <c r="AJ364" s="192"/>
      <c r="AK364" s="193" t="s">
        <v>2350</v>
      </c>
      <c r="AL364" s="192"/>
      <c r="AM364" s="192"/>
      <c r="AN364" s="192"/>
      <c r="AO364" s="192"/>
      <c r="AP364" s="140"/>
      <c r="AQ364" s="194"/>
      <c r="AR364" s="207"/>
      <c r="AS364" s="208"/>
    </row>
    <row r="365" spans="1:45">
      <c r="A365" s="312" t="s">
        <v>333</v>
      </c>
      <c r="B365" s="313">
        <v>1000</v>
      </c>
      <c r="C365" s="314">
        <v>0.31084053883540202</v>
      </c>
      <c r="D365" s="315">
        <v>6981</v>
      </c>
      <c r="E365" s="316">
        <v>1.17253360585139</v>
      </c>
      <c r="F365" s="317">
        <v>2.5014024280084401E-3</v>
      </c>
      <c r="G365" s="318">
        <v>4114.05</v>
      </c>
      <c r="H365" s="319">
        <v>5052.8329045770597</v>
      </c>
      <c r="I365" s="320">
        <v>9166.8858577338797</v>
      </c>
      <c r="J365" s="222" t="s">
        <v>4112</v>
      </c>
      <c r="K365" s="220">
        <v>51</v>
      </c>
      <c r="L365" s="234">
        <v>37822250</v>
      </c>
      <c r="M365" s="321" t="s">
        <v>1326</v>
      </c>
      <c r="N365" s="220" t="s">
        <v>4973</v>
      </c>
      <c r="O365" s="220" t="s">
        <v>4974</v>
      </c>
      <c r="P365" s="321" t="s">
        <v>1327</v>
      </c>
      <c r="Q365" s="322" t="s">
        <v>1328</v>
      </c>
      <c r="R365" s="323" t="s">
        <v>58</v>
      </c>
      <c r="S365" s="324" t="s">
        <v>1556</v>
      </c>
      <c r="T365" s="325">
        <v>369</v>
      </c>
      <c r="U365" s="326"/>
      <c r="V365" s="326" t="s">
        <v>2349</v>
      </c>
      <c r="W365" s="327">
        <v>51</v>
      </c>
      <c r="X365" s="333" t="s">
        <v>856</v>
      </c>
      <c r="Y365" s="329">
        <v>14726484000165</v>
      </c>
      <c r="Z365" s="330">
        <v>95915000</v>
      </c>
      <c r="AA365" s="331"/>
      <c r="AB365" s="218" t="s">
        <v>5608</v>
      </c>
      <c r="AC365" s="332" t="s">
        <v>6753</v>
      </c>
      <c r="AD365" s="332">
        <v>84</v>
      </c>
      <c r="AE365" s="332" t="s">
        <v>6754</v>
      </c>
      <c r="AF365" s="332" t="s">
        <v>6755</v>
      </c>
      <c r="AG365"/>
      <c r="AH365"/>
      <c r="AI365"/>
      <c r="AJ365"/>
      <c r="AK365" s="193" t="s">
        <v>2350</v>
      </c>
      <c r="AL365" s="192"/>
      <c r="AM365" s="192"/>
      <c r="AN365" s="192"/>
      <c r="AO365" s="192"/>
      <c r="AP365" s="140"/>
      <c r="AQ365" s="194"/>
      <c r="AR365" s="207"/>
      <c r="AS365" s="208"/>
    </row>
    <row r="366" spans="1:45">
      <c r="A366" s="312" t="s">
        <v>334</v>
      </c>
      <c r="B366" s="313">
        <v>2421</v>
      </c>
      <c r="C366" s="314">
        <v>0.26117980360753701</v>
      </c>
      <c r="D366" s="315">
        <v>131331</v>
      </c>
      <c r="E366" s="316">
        <v>1.5300114420040201</v>
      </c>
      <c r="F366" s="317">
        <v>3.2640210197903701E-3</v>
      </c>
      <c r="G366" s="318">
        <v>4114.05</v>
      </c>
      <c r="H366" s="319">
        <v>6593.3224599765599</v>
      </c>
      <c r="I366" s="320">
        <v>10707.375413133401</v>
      </c>
      <c r="J366" s="219" t="s">
        <v>4113</v>
      </c>
      <c r="K366" s="220">
        <v>51</v>
      </c>
      <c r="L366" s="234">
        <v>37138100</v>
      </c>
      <c r="M366" s="321" t="s">
        <v>1329</v>
      </c>
      <c r="N366" s="228" t="s">
        <v>4975</v>
      </c>
      <c r="O366" s="220" t="s">
        <v>4976</v>
      </c>
      <c r="P366" s="321" t="s">
        <v>1330</v>
      </c>
      <c r="Q366" s="322" t="s">
        <v>1331</v>
      </c>
      <c r="R366" s="323" t="s">
        <v>58</v>
      </c>
      <c r="S366" s="324" t="s">
        <v>1557</v>
      </c>
      <c r="T366" s="325">
        <v>1576</v>
      </c>
      <c r="U366" s="326" t="s">
        <v>2351</v>
      </c>
      <c r="V366" s="326" t="s">
        <v>2349</v>
      </c>
      <c r="W366" s="327">
        <v>51</v>
      </c>
      <c r="X366" s="333" t="s">
        <v>857</v>
      </c>
      <c r="Y366" s="329">
        <v>14456525000140</v>
      </c>
      <c r="Z366" s="330" t="s">
        <v>1330</v>
      </c>
      <c r="AA366" s="331"/>
      <c r="AB366" s="218" t="s">
        <v>5609</v>
      </c>
      <c r="AC366" s="332" t="s">
        <v>6756</v>
      </c>
      <c r="AD366" s="332">
        <v>1515</v>
      </c>
      <c r="AE366" s="332" t="s">
        <v>6757</v>
      </c>
      <c r="AF366" s="332" t="s">
        <v>6758</v>
      </c>
      <c r="AG366"/>
      <c r="AH366"/>
      <c r="AI366"/>
      <c r="AJ366"/>
      <c r="AK366" s="193" t="s">
        <v>2350</v>
      </c>
      <c r="AL366" s="192"/>
      <c r="AM366" s="192"/>
      <c r="AN366" s="192"/>
      <c r="AO366" s="192"/>
      <c r="AP366" s="140"/>
      <c r="AQ366" s="194"/>
      <c r="AR366" s="207"/>
      <c r="AS366" s="208"/>
    </row>
    <row r="367" spans="1:45">
      <c r="A367" s="312" t="s">
        <v>335</v>
      </c>
      <c r="B367" s="313">
        <v>5</v>
      </c>
      <c r="C367" s="314">
        <v>0.25034638862231301</v>
      </c>
      <c r="D367" s="315">
        <v>2475</v>
      </c>
      <c r="E367" s="316">
        <v>0.80830936652734298</v>
      </c>
      <c r="F367" s="317">
        <v>1.72439152440781E-3</v>
      </c>
      <c r="G367" s="318">
        <v>4114.05</v>
      </c>
      <c r="H367" s="319">
        <v>3483.27087930377</v>
      </c>
      <c r="I367" s="320">
        <v>7597.32383246059</v>
      </c>
      <c r="J367" s="219" t="s">
        <v>4114</v>
      </c>
      <c r="K367" s="220">
        <v>55</v>
      </c>
      <c r="L367" s="234">
        <v>36153004</v>
      </c>
      <c r="M367" s="321" t="s">
        <v>1332</v>
      </c>
      <c r="N367" s="220" t="s">
        <v>4977</v>
      </c>
      <c r="O367" s="223" t="s">
        <v>4978</v>
      </c>
      <c r="P367" s="321" t="s">
        <v>1333</v>
      </c>
      <c r="Q367" s="322" t="s">
        <v>1341</v>
      </c>
      <c r="R367" s="323" t="s">
        <v>58</v>
      </c>
      <c r="S367" s="324"/>
      <c r="T367" s="325"/>
      <c r="U367" s="326"/>
      <c r="V367" s="326"/>
      <c r="W367" s="327"/>
      <c r="X367" s="333" t="s">
        <v>2479</v>
      </c>
      <c r="Y367" s="329" t="s">
        <v>7234</v>
      </c>
      <c r="Z367" s="330" t="s">
        <v>1333</v>
      </c>
      <c r="AA367" s="331"/>
      <c r="AB367" s="218" t="s">
        <v>5610</v>
      </c>
      <c r="AC367" s="332" t="s">
        <v>7191</v>
      </c>
      <c r="AD367" s="332">
        <v>503</v>
      </c>
      <c r="AE367" s="332" t="s">
        <v>7192</v>
      </c>
      <c r="AF367" s="332" t="s">
        <v>7193</v>
      </c>
      <c r="AG367"/>
      <c r="AH367"/>
      <c r="AI367"/>
      <c r="AJ367" s="192"/>
      <c r="AK367" s="193" t="s">
        <v>2350</v>
      </c>
      <c r="AL367" s="192"/>
      <c r="AM367" s="192"/>
      <c r="AN367" s="192"/>
      <c r="AO367" s="192"/>
      <c r="AP367" s="140"/>
      <c r="AQ367" s="194"/>
      <c r="AR367" s="207"/>
      <c r="AS367" s="208"/>
    </row>
    <row r="368" spans="1:45">
      <c r="A368" s="312" t="s">
        <v>336</v>
      </c>
      <c r="B368" s="313">
        <v>3956</v>
      </c>
      <c r="C368" s="314">
        <v>0.35425656498500302</v>
      </c>
      <c r="D368" s="315">
        <v>280782</v>
      </c>
      <c r="E368" s="316">
        <v>2.32580498322986</v>
      </c>
      <c r="F368" s="317">
        <v>4.9617121446177701E-3</v>
      </c>
      <c r="G368" s="318">
        <v>4114.05</v>
      </c>
      <c r="H368" s="319">
        <v>10022.6585321279</v>
      </c>
      <c r="I368" s="320">
        <v>14136.711485284701</v>
      </c>
      <c r="J368" s="226" t="s">
        <v>4115</v>
      </c>
      <c r="K368" s="220">
        <v>55</v>
      </c>
      <c r="L368" s="234">
        <v>39217257</v>
      </c>
      <c r="M368" s="321" t="s">
        <v>1334</v>
      </c>
      <c r="N368" s="232" t="s">
        <v>4979</v>
      </c>
      <c r="O368" s="220" t="s">
        <v>4980</v>
      </c>
      <c r="P368" s="321" t="s">
        <v>1335</v>
      </c>
      <c r="Q368" s="322" t="s">
        <v>6752</v>
      </c>
      <c r="R368" s="323" t="s">
        <v>58</v>
      </c>
      <c r="S368" s="324"/>
      <c r="T368" s="325"/>
      <c r="U368" s="326"/>
      <c r="V368" s="326"/>
      <c r="W368" s="327"/>
      <c r="X368" s="333" t="s">
        <v>2479</v>
      </c>
      <c r="Y368" s="329" t="s">
        <v>7235</v>
      </c>
      <c r="Z368" s="330" t="s">
        <v>7245</v>
      </c>
      <c r="AA368" s="331"/>
      <c r="AB368" s="218" t="s">
        <v>5611</v>
      </c>
      <c r="AC368" s="332" t="s">
        <v>6759</v>
      </c>
      <c r="AD368" s="332">
        <v>1465</v>
      </c>
      <c r="AE368" s="332" t="s">
        <v>6760</v>
      </c>
      <c r="AF368" s="332" t="s">
        <v>6761</v>
      </c>
      <c r="AG368"/>
      <c r="AH368"/>
      <c r="AI368"/>
      <c r="AJ368"/>
      <c r="AK368" s="193" t="s">
        <v>2350</v>
      </c>
      <c r="AL368" s="192"/>
      <c r="AM368" s="192"/>
      <c r="AN368" s="192"/>
      <c r="AO368" s="192"/>
      <c r="AP368" s="140"/>
      <c r="AQ368" s="194"/>
      <c r="AR368" s="207"/>
      <c r="AS368" s="208"/>
    </row>
    <row r="369" spans="1:45">
      <c r="A369" s="312" t="s">
        <v>337</v>
      </c>
      <c r="B369" s="313">
        <v>468</v>
      </c>
      <c r="C369" s="314">
        <v>0.18907210514282999</v>
      </c>
      <c r="D369" s="315">
        <v>6623</v>
      </c>
      <c r="E369" s="316">
        <v>0.70759649490008303</v>
      </c>
      <c r="F369" s="317">
        <v>1.50953762140414E-3</v>
      </c>
      <c r="G369" s="318">
        <v>4114.05</v>
      </c>
      <c r="H369" s="319">
        <v>3049.2659952363701</v>
      </c>
      <c r="I369" s="320">
        <v>7163.3189483931901</v>
      </c>
      <c r="J369" s="216" t="s">
        <v>4116</v>
      </c>
      <c r="K369" s="220">
        <v>51</v>
      </c>
      <c r="L369" s="234">
        <v>35671001</v>
      </c>
      <c r="M369" s="321" t="s">
        <v>1336</v>
      </c>
      <c r="N369" s="220" t="s">
        <v>4981</v>
      </c>
      <c r="O369" s="220" t="s">
        <v>4982</v>
      </c>
      <c r="P369" s="321" t="s">
        <v>1337</v>
      </c>
      <c r="Q369" s="322" t="s">
        <v>1338</v>
      </c>
      <c r="R369" s="323" t="s">
        <v>58</v>
      </c>
      <c r="S369" s="324" t="s">
        <v>1558</v>
      </c>
      <c r="T369" s="325">
        <v>23</v>
      </c>
      <c r="U369" s="326" t="s">
        <v>2351</v>
      </c>
      <c r="V369" s="326" t="s">
        <v>2349</v>
      </c>
      <c r="W369" s="327">
        <v>51</v>
      </c>
      <c r="X369" s="333" t="s">
        <v>858</v>
      </c>
      <c r="Y369" s="329">
        <v>14737821000110</v>
      </c>
      <c r="Z369" s="330">
        <v>93995000</v>
      </c>
      <c r="AA369" s="331"/>
      <c r="AB369" s="218" t="s">
        <v>5612</v>
      </c>
      <c r="AC369" s="332" t="s">
        <v>6762</v>
      </c>
      <c r="AD369" s="332">
        <v>2777</v>
      </c>
      <c r="AE369" s="332" t="s">
        <v>6763</v>
      </c>
      <c r="AF369" s="332" t="s">
        <v>6764</v>
      </c>
      <c r="AG369"/>
      <c r="AH369"/>
      <c r="AI369"/>
      <c r="AJ369"/>
      <c r="AK369" s="193" t="s">
        <v>2350</v>
      </c>
      <c r="AL369" s="192"/>
      <c r="AM369" s="192"/>
      <c r="AN369" s="192"/>
      <c r="AO369" s="192"/>
      <c r="AP369" s="140"/>
      <c r="AQ369" s="194"/>
      <c r="AR369" s="207"/>
      <c r="AS369" s="208"/>
    </row>
    <row r="370" spans="1:45">
      <c r="A370" s="312" t="s">
        <v>338</v>
      </c>
      <c r="B370" s="313">
        <v>13949</v>
      </c>
      <c r="C370" s="314">
        <v>0.27429688317638301</v>
      </c>
      <c r="D370" s="315">
        <v>77227</v>
      </c>
      <c r="E370" s="316">
        <v>1.4838371750953101</v>
      </c>
      <c r="F370" s="317">
        <v>3.1655160193532501E-3</v>
      </c>
      <c r="G370" s="318">
        <v>4114.05</v>
      </c>
      <c r="H370" s="319">
        <v>6394.3423590935599</v>
      </c>
      <c r="I370" s="320">
        <v>10508.395312250401</v>
      </c>
      <c r="J370" s="214" t="s">
        <v>4117</v>
      </c>
      <c r="K370" s="220">
        <v>55</v>
      </c>
      <c r="L370" s="234">
        <v>35115100</v>
      </c>
      <c r="M370" s="321" t="s">
        <v>1339</v>
      </c>
      <c r="N370" s="220" t="s">
        <v>4983</v>
      </c>
      <c r="O370" s="232" t="s">
        <v>4984</v>
      </c>
      <c r="P370" s="321" t="s">
        <v>1340</v>
      </c>
      <c r="Q370" s="322" t="s">
        <v>1341</v>
      </c>
      <c r="R370" s="323" t="s">
        <v>58</v>
      </c>
      <c r="S370" s="324" t="s">
        <v>1559</v>
      </c>
      <c r="T370" s="325">
        <v>392</v>
      </c>
      <c r="U370" s="326" t="s">
        <v>2351</v>
      </c>
      <c r="V370" s="326" t="s">
        <v>1342</v>
      </c>
      <c r="W370" s="327">
        <v>55</v>
      </c>
      <c r="X370" s="333" t="s">
        <v>859</v>
      </c>
      <c r="Y370" s="329" t="s">
        <v>7236</v>
      </c>
      <c r="Z370" s="330">
        <v>97335000</v>
      </c>
      <c r="AA370" s="331"/>
      <c r="AB370" s="218" t="s">
        <v>5613</v>
      </c>
      <c r="AC370" s="332" t="s">
        <v>5833</v>
      </c>
      <c r="AD370" s="332">
        <v>132</v>
      </c>
      <c r="AE370" s="332" t="s">
        <v>6765</v>
      </c>
      <c r="AF370" s="332" t="s">
        <v>6766</v>
      </c>
      <c r="AG370"/>
      <c r="AH370"/>
      <c r="AI370"/>
      <c r="AJ370"/>
      <c r="AK370" s="193" t="s">
        <v>2350</v>
      </c>
      <c r="AL370" s="192"/>
      <c r="AM370" s="192"/>
      <c r="AN370" s="192"/>
      <c r="AO370" s="192"/>
      <c r="AP370" s="140"/>
      <c r="AQ370" s="194"/>
      <c r="AR370" s="207"/>
      <c r="AS370" s="208"/>
    </row>
    <row r="371" spans="1:45">
      <c r="A371" s="312" t="s">
        <v>339</v>
      </c>
      <c r="B371" s="313">
        <v>0</v>
      </c>
      <c r="C371" s="314">
        <v>0.117146012872812</v>
      </c>
      <c r="D371" s="315">
        <v>1766</v>
      </c>
      <c r="E371" s="316">
        <v>0.35956392838261397</v>
      </c>
      <c r="F371" s="317">
        <v>7.6706891725073401E-4</v>
      </c>
      <c r="G371" s="318">
        <v>4114.05</v>
      </c>
      <c r="H371" s="319">
        <v>1549.4792128464801</v>
      </c>
      <c r="I371" s="320">
        <v>5663.5321660033096</v>
      </c>
      <c r="J371" s="216" t="s">
        <v>4118</v>
      </c>
      <c r="K371" s="220">
        <v>54</v>
      </c>
      <c r="L371" s="234">
        <v>34561033</v>
      </c>
      <c r="M371" s="321" t="s">
        <v>1343</v>
      </c>
      <c r="N371" s="228" t="s">
        <v>4985</v>
      </c>
      <c r="O371" s="220" t="s">
        <v>4986</v>
      </c>
      <c r="P371" s="321" t="s">
        <v>1344</v>
      </c>
      <c r="Q371" s="322" t="s">
        <v>1345</v>
      </c>
      <c r="R371" s="323" t="s">
        <v>58</v>
      </c>
      <c r="S371" s="324" t="s">
        <v>1560</v>
      </c>
      <c r="T371" s="325">
        <v>2983</v>
      </c>
      <c r="U371" s="326" t="s">
        <v>2351</v>
      </c>
      <c r="V371" s="326" t="s">
        <v>2368</v>
      </c>
      <c r="W371" s="327">
        <v>55</v>
      </c>
      <c r="X371" s="333" t="s">
        <v>860</v>
      </c>
      <c r="Y371" s="329" t="s">
        <v>7237</v>
      </c>
      <c r="Z371" s="330">
        <v>98900000</v>
      </c>
      <c r="AA371" s="331"/>
      <c r="AB371" s="218" t="s">
        <v>5614</v>
      </c>
      <c r="AC371" s="332" t="s">
        <v>6767</v>
      </c>
      <c r="AD371" s="332">
        <v>0</v>
      </c>
      <c r="AE371" s="332" t="s">
        <v>6768</v>
      </c>
      <c r="AF371" s="332" t="s">
        <v>6769</v>
      </c>
      <c r="AG371"/>
      <c r="AH371"/>
      <c r="AI371"/>
      <c r="AJ371"/>
      <c r="AK371" s="193" t="s">
        <v>2350</v>
      </c>
      <c r="AL371" s="192"/>
      <c r="AM371" s="192"/>
      <c r="AN371" s="192"/>
      <c r="AO371" s="192"/>
      <c r="AP371" s="140"/>
      <c r="AQ371" s="194"/>
      <c r="AR371" s="207"/>
      <c r="AS371" s="208"/>
    </row>
    <row r="372" spans="1:45">
      <c r="A372" s="312" t="s">
        <v>340</v>
      </c>
      <c r="B372" s="313">
        <v>60</v>
      </c>
      <c r="C372" s="314">
        <v>0.265790812478156</v>
      </c>
      <c r="D372" s="315">
        <v>30976</v>
      </c>
      <c r="E372" s="316">
        <v>1.25370040184385</v>
      </c>
      <c r="F372" s="317">
        <v>2.6745580796298601E-3</v>
      </c>
      <c r="G372" s="318">
        <v>4114.05</v>
      </c>
      <c r="H372" s="319">
        <v>5402.6073208523203</v>
      </c>
      <c r="I372" s="320">
        <v>9516.6602740091403</v>
      </c>
      <c r="J372" s="216" t="s">
        <v>4119</v>
      </c>
      <c r="K372" s="220">
        <v>53</v>
      </c>
      <c r="L372" s="236">
        <v>32638028</v>
      </c>
      <c r="M372" s="321" t="s">
        <v>1346</v>
      </c>
      <c r="N372" s="220" t="s">
        <v>4987</v>
      </c>
      <c r="O372" s="227" t="s">
        <v>4988</v>
      </c>
      <c r="P372" s="321" t="s">
        <v>1347</v>
      </c>
      <c r="Q372" s="322" t="s">
        <v>1348</v>
      </c>
      <c r="R372" s="323" t="s">
        <v>58</v>
      </c>
      <c r="S372" s="324" t="s">
        <v>59</v>
      </c>
      <c r="T372" s="325">
        <v>997</v>
      </c>
      <c r="U372" s="326" t="s">
        <v>2351</v>
      </c>
      <c r="V372" s="326" t="s">
        <v>2349</v>
      </c>
      <c r="W372" s="327">
        <v>53</v>
      </c>
      <c r="X372" s="333" t="s">
        <v>861</v>
      </c>
      <c r="Y372" s="329">
        <v>14368092000171</v>
      </c>
      <c r="Z372" s="330">
        <v>96230000</v>
      </c>
      <c r="AA372" s="331"/>
      <c r="AB372" s="218" t="s">
        <v>5615</v>
      </c>
      <c r="AC372" s="332" t="s">
        <v>6770</v>
      </c>
      <c r="AD372" s="332">
        <v>1179</v>
      </c>
      <c r="AE372" s="332" t="s">
        <v>6771</v>
      </c>
      <c r="AF372" s="332" t="s">
        <v>6772</v>
      </c>
      <c r="AG372"/>
      <c r="AH372"/>
      <c r="AI372"/>
      <c r="AJ372"/>
      <c r="AK372" s="193" t="s">
        <v>2350</v>
      </c>
      <c r="AL372" s="192"/>
      <c r="AM372" s="192"/>
      <c r="AN372" s="192"/>
      <c r="AO372" s="192"/>
      <c r="AP372" s="140"/>
      <c r="AQ372" s="194"/>
      <c r="AR372" s="207"/>
      <c r="AS372" s="208"/>
    </row>
    <row r="373" spans="1:45">
      <c r="A373" s="312" t="s">
        <v>341</v>
      </c>
      <c r="B373" s="313">
        <v>0</v>
      </c>
      <c r="C373" s="314">
        <v>0.25782818477214597</v>
      </c>
      <c r="D373" s="315">
        <v>7943</v>
      </c>
      <c r="E373" s="316">
        <v>0.99158072340053705</v>
      </c>
      <c r="F373" s="317">
        <v>2.1153700130236001E-3</v>
      </c>
      <c r="G373" s="318">
        <v>4114.05</v>
      </c>
      <c r="H373" s="319">
        <v>4273.0474263076803</v>
      </c>
      <c r="I373" s="320">
        <v>8387.1003794645003</v>
      </c>
      <c r="J373" s="214" t="s">
        <v>4120</v>
      </c>
      <c r="K373" s="220">
        <v>53</v>
      </c>
      <c r="L373" s="234">
        <v>32581350</v>
      </c>
      <c r="M373" s="321" t="s">
        <v>1349</v>
      </c>
      <c r="N373" s="220" t="s">
        <v>4989</v>
      </c>
      <c r="O373" s="220" t="s">
        <v>4990</v>
      </c>
      <c r="P373" s="321" t="s">
        <v>1350</v>
      </c>
      <c r="Q373" s="322" t="s">
        <v>1351</v>
      </c>
      <c r="R373" s="323" t="s">
        <v>58</v>
      </c>
      <c r="S373" s="324" t="s">
        <v>1561</v>
      </c>
      <c r="T373" s="325">
        <v>374</v>
      </c>
      <c r="U373" s="326"/>
      <c r="V373" s="326" t="s">
        <v>2349</v>
      </c>
      <c r="W373" s="327">
        <v>53</v>
      </c>
      <c r="X373" s="333" t="s">
        <v>862</v>
      </c>
      <c r="Y373" s="329">
        <v>14780701000103</v>
      </c>
      <c r="Z373" s="330">
        <v>96590000</v>
      </c>
      <c r="AA373" s="331"/>
      <c r="AB373" s="218" t="s">
        <v>5616</v>
      </c>
      <c r="AC373" s="332" t="s">
        <v>6773</v>
      </c>
      <c r="AD373" s="332">
        <v>242</v>
      </c>
      <c r="AE373" s="332" t="s">
        <v>6774</v>
      </c>
      <c r="AF373" s="332" t="s">
        <v>6775</v>
      </c>
      <c r="AG373"/>
      <c r="AH373"/>
      <c r="AI373"/>
      <c r="AJ373"/>
      <c r="AK373" s="193" t="s">
        <v>2350</v>
      </c>
      <c r="AL373" s="192"/>
      <c r="AM373" s="192"/>
      <c r="AN373" s="192"/>
      <c r="AO373" s="192"/>
      <c r="AP373" s="140"/>
      <c r="AQ373" s="194"/>
      <c r="AR373" s="207"/>
      <c r="AS373" s="208"/>
    </row>
    <row r="374" spans="1:45">
      <c r="A374" s="312" t="s">
        <v>342</v>
      </c>
      <c r="B374" s="313">
        <v>1497</v>
      </c>
      <c r="C374" s="314">
        <v>0.38449350863859999</v>
      </c>
      <c r="D374" s="315">
        <v>79101</v>
      </c>
      <c r="E374" s="316">
        <v>2.0874510880659498</v>
      </c>
      <c r="F374" s="317">
        <v>4.4532243630199496E-3</v>
      </c>
      <c r="G374" s="318">
        <v>4114.05</v>
      </c>
      <c r="H374" s="319">
        <v>8995.5132133003008</v>
      </c>
      <c r="I374" s="320">
        <v>13109.5661664571</v>
      </c>
      <c r="J374" s="213" t="s">
        <v>4121</v>
      </c>
      <c r="K374" s="220">
        <v>55</v>
      </c>
      <c r="L374" s="234">
        <v>39681000</v>
      </c>
      <c r="M374" s="321" t="s">
        <v>1352</v>
      </c>
      <c r="N374" s="220" t="s">
        <v>4991</v>
      </c>
      <c r="O374" s="220" t="s">
        <v>4992</v>
      </c>
      <c r="P374" s="321" t="s">
        <v>1353</v>
      </c>
      <c r="Q374" s="322" t="s">
        <v>1354</v>
      </c>
      <c r="R374" s="323" t="s">
        <v>58</v>
      </c>
      <c r="S374" s="324" t="s">
        <v>1562</v>
      </c>
      <c r="T374" s="325">
        <v>1668</v>
      </c>
      <c r="U374" s="326" t="s">
        <v>2356</v>
      </c>
      <c r="V374" s="326" t="s">
        <v>2349</v>
      </c>
      <c r="W374" s="327">
        <v>55</v>
      </c>
      <c r="X374" s="333" t="s">
        <v>863</v>
      </c>
      <c r="Y374" s="329">
        <v>14061577000118</v>
      </c>
      <c r="Z374" s="330">
        <v>97573180</v>
      </c>
      <c r="AA374" s="331"/>
      <c r="AB374" s="218" t="s">
        <v>5617</v>
      </c>
      <c r="AC374" s="332" t="s">
        <v>6776</v>
      </c>
      <c r="AD374" s="332">
        <v>515</v>
      </c>
      <c r="AE374" s="332" t="s">
        <v>6777</v>
      </c>
      <c r="AF374" s="332" t="s">
        <v>6778</v>
      </c>
      <c r="AG374"/>
      <c r="AH374"/>
      <c r="AI374"/>
      <c r="AJ374"/>
      <c r="AK374" s="193" t="s">
        <v>2350</v>
      </c>
      <c r="AL374" s="192"/>
      <c r="AM374" s="192"/>
      <c r="AN374" s="192"/>
      <c r="AO374" s="192"/>
      <c r="AP374" s="140"/>
      <c r="AQ374" s="194"/>
      <c r="AR374" s="207"/>
      <c r="AS374" s="208"/>
    </row>
    <row r="375" spans="1:45">
      <c r="A375" s="312" t="s">
        <v>343</v>
      </c>
      <c r="B375" s="313">
        <v>12161</v>
      </c>
      <c r="C375" s="314">
        <v>0.27500941109388899</v>
      </c>
      <c r="D375" s="315">
        <v>49743</v>
      </c>
      <c r="E375" s="316">
        <v>1.39269928353539</v>
      </c>
      <c r="F375" s="317">
        <v>2.9710887192793802E-3</v>
      </c>
      <c r="G375" s="318">
        <v>4114.05</v>
      </c>
      <c r="H375" s="319">
        <v>6001.5992129443503</v>
      </c>
      <c r="I375" s="320">
        <v>10115.652166101199</v>
      </c>
      <c r="J375" s="216" t="s">
        <v>4122</v>
      </c>
      <c r="K375" s="220">
        <v>55</v>
      </c>
      <c r="L375" s="234">
        <v>32497500</v>
      </c>
      <c r="M375" s="321" t="s">
        <v>1355</v>
      </c>
      <c r="N375" s="220" t="s">
        <v>4993</v>
      </c>
      <c r="O375" s="220" t="s">
        <v>4994</v>
      </c>
      <c r="P375" s="321" t="s">
        <v>1356</v>
      </c>
      <c r="Q375" s="322" t="s">
        <v>1357</v>
      </c>
      <c r="R375" s="323" t="s">
        <v>58</v>
      </c>
      <c r="S375" s="324" t="s">
        <v>1563</v>
      </c>
      <c r="T375" s="325">
        <v>38</v>
      </c>
      <c r="U375" s="326" t="s">
        <v>2351</v>
      </c>
      <c r="V375" s="326" t="s">
        <v>2349</v>
      </c>
      <c r="W375" s="327">
        <v>55</v>
      </c>
      <c r="X375" s="333" t="s">
        <v>864</v>
      </c>
      <c r="Y375" s="329">
        <v>14303415000149</v>
      </c>
      <c r="Z375" s="330">
        <v>97700000</v>
      </c>
      <c r="AA375" s="331"/>
      <c r="AB375" s="218" t="s">
        <v>5618</v>
      </c>
      <c r="AC375" s="332" t="s">
        <v>6779</v>
      </c>
      <c r="AD375" s="332">
        <v>38</v>
      </c>
      <c r="AE375" s="332" t="s">
        <v>6780</v>
      </c>
      <c r="AF375" s="332" t="s">
        <v>6781</v>
      </c>
      <c r="AG375"/>
      <c r="AH375"/>
      <c r="AI375"/>
      <c r="AJ375"/>
      <c r="AK375" s="193" t="s">
        <v>2350</v>
      </c>
      <c r="AL375" s="192"/>
      <c r="AM375" s="192"/>
      <c r="AN375" s="192"/>
      <c r="AO375" s="192"/>
      <c r="AP375" s="140"/>
      <c r="AQ375" s="194"/>
      <c r="AR375" s="207"/>
      <c r="AS375" s="208"/>
    </row>
    <row r="376" spans="1:45">
      <c r="A376" s="312" t="s">
        <v>344</v>
      </c>
      <c r="B376" s="313">
        <v>10374</v>
      </c>
      <c r="C376" s="314">
        <v>0.30813813063870499</v>
      </c>
      <c r="D376" s="315">
        <v>81623</v>
      </c>
      <c r="E376" s="316">
        <v>1.6808049812335699</v>
      </c>
      <c r="F376" s="317">
        <v>3.5857135693893199E-3</v>
      </c>
      <c r="G376" s="318">
        <v>4114.05</v>
      </c>
      <c r="H376" s="319">
        <v>7243.1414101664304</v>
      </c>
      <c r="I376" s="320">
        <v>11357.1943633233</v>
      </c>
      <c r="J376" s="216" t="s">
        <v>4123</v>
      </c>
      <c r="K376" s="220">
        <v>55</v>
      </c>
      <c r="L376" s="234">
        <v>33120100</v>
      </c>
      <c r="M376" s="321" t="s">
        <v>1358</v>
      </c>
      <c r="N376" s="220" t="s">
        <v>4995</v>
      </c>
      <c r="O376" s="220" t="s">
        <v>4996</v>
      </c>
      <c r="P376" s="321" t="s">
        <v>1359</v>
      </c>
      <c r="Q376" s="322" t="s">
        <v>1360</v>
      </c>
      <c r="R376" s="323" t="s">
        <v>58</v>
      </c>
      <c r="S376" s="324" t="s">
        <v>1564</v>
      </c>
      <c r="T376" s="325">
        <v>1001</v>
      </c>
      <c r="U376" s="326" t="s">
        <v>2351</v>
      </c>
      <c r="V376" s="326" t="s">
        <v>2349</v>
      </c>
      <c r="W376" s="327">
        <v>55</v>
      </c>
      <c r="X376" s="333" t="s">
        <v>865</v>
      </c>
      <c r="Y376" s="329">
        <v>14347319000100</v>
      </c>
      <c r="Z376" s="330">
        <v>98801630</v>
      </c>
      <c r="AA376" s="331"/>
      <c r="AB376" s="218" t="s">
        <v>5619</v>
      </c>
      <c r="AC376" s="332" t="s">
        <v>5866</v>
      </c>
      <c r="AD376" s="332">
        <v>0</v>
      </c>
      <c r="AE376" s="332" t="s">
        <v>6782</v>
      </c>
      <c r="AF376" s="332" t="s">
        <v>6783</v>
      </c>
      <c r="AG376"/>
      <c r="AH376"/>
      <c r="AI376"/>
      <c r="AJ376"/>
      <c r="AK376" s="193" t="s">
        <v>2350</v>
      </c>
      <c r="AL376" s="192"/>
      <c r="AM376" s="192"/>
      <c r="AN376" s="192"/>
      <c r="AO376" s="192"/>
      <c r="AP376" s="140"/>
      <c r="AQ376" s="194"/>
      <c r="AR376" s="207"/>
      <c r="AS376" s="208"/>
    </row>
    <row r="377" spans="1:45">
      <c r="A377" s="312" t="s">
        <v>345</v>
      </c>
      <c r="B377" s="313">
        <v>1534</v>
      </c>
      <c r="C377" s="314">
        <v>0.31394609444799498</v>
      </c>
      <c r="D377" s="315">
        <v>42982</v>
      </c>
      <c r="E377" s="316">
        <v>1.5554214281702301</v>
      </c>
      <c r="F377" s="317">
        <v>3.31822893398119E-3</v>
      </c>
      <c r="G377" s="318">
        <v>4114.05</v>
      </c>
      <c r="H377" s="319">
        <v>6702.8224466420097</v>
      </c>
      <c r="I377" s="320">
        <v>10816.875399798801</v>
      </c>
      <c r="J377" s="214" t="s">
        <v>4124</v>
      </c>
      <c r="K377" s="220">
        <v>51</v>
      </c>
      <c r="L377" s="234">
        <v>36628400</v>
      </c>
      <c r="M377" s="321" t="s">
        <v>1361</v>
      </c>
      <c r="N377" s="220" t="s">
        <v>4997</v>
      </c>
      <c r="O377" s="220" t="s">
        <v>4998</v>
      </c>
      <c r="P377" s="321" t="s">
        <v>1362</v>
      </c>
      <c r="Q377" s="322" t="s">
        <v>1363</v>
      </c>
      <c r="R377" s="323" t="s">
        <v>58</v>
      </c>
      <c r="S377" s="324" t="s">
        <v>1565</v>
      </c>
      <c r="T377" s="325">
        <v>456</v>
      </c>
      <c r="U377" s="326" t="s">
        <v>2351</v>
      </c>
      <c r="V377" s="326" t="s">
        <v>2355</v>
      </c>
      <c r="W377" s="327">
        <v>51</v>
      </c>
      <c r="X377" s="333" t="s">
        <v>866</v>
      </c>
      <c r="Y377" s="329">
        <v>13477830000156</v>
      </c>
      <c r="Z377" s="330">
        <v>95500000</v>
      </c>
      <c r="AA377" s="331"/>
      <c r="AB377" s="218" t="s">
        <v>5620</v>
      </c>
      <c r="AC377" s="332" t="s">
        <v>6784</v>
      </c>
      <c r="AD377" s="332">
        <v>126</v>
      </c>
      <c r="AE377" s="332" t="s">
        <v>6785</v>
      </c>
      <c r="AF377" s="332" t="s">
        <v>6786</v>
      </c>
      <c r="AG377"/>
      <c r="AH377"/>
      <c r="AI377"/>
      <c r="AJ377"/>
      <c r="AK377" s="193" t="s">
        <v>2350</v>
      </c>
      <c r="AL377" s="192"/>
      <c r="AM377" s="192"/>
      <c r="AN377" s="192"/>
      <c r="AO377" s="192"/>
      <c r="AP377" s="140"/>
      <c r="AQ377" s="194"/>
      <c r="AR377" s="207"/>
      <c r="AS377" s="208"/>
    </row>
    <row r="378" spans="1:45">
      <c r="A378" s="312" t="s">
        <v>346</v>
      </c>
      <c r="B378" s="313">
        <v>266</v>
      </c>
      <c r="C378" s="314">
        <v>0.30273750576786501</v>
      </c>
      <c r="D378" s="315">
        <v>10851</v>
      </c>
      <c r="E378" s="316">
        <v>1.22007546275872</v>
      </c>
      <c r="F378" s="317">
        <v>2.6028249507459998E-3</v>
      </c>
      <c r="G378" s="318">
        <v>4114.05</v>
      </c>
      <c r="H378" s="319">
        <v>5257.7064005069196</v>
      </c>
      <c r="I378" s="320">
        <v>9371.7593536637505</v>
      </c>
      <c r="J378" s="233" t="s">
        <v>4125</v>
      </c>
      <c r="K378" s="220">
        <v>55</v>
      </c>
      <c r="L378" s="234">
        <v>33672000</v>
      </c>
      <c r="M378" s="321" t="s">
        <v>1364</v>
      </c>
      <c r="N378" s="220" t="s">
        <v>4999</v>
      </c>
      <c r="O378" s="220" t="s">
        <v>5000</v>
      </c>
      <c r="P378" s="321" t="s">
        <v>1365</v>
      </c>
      <c r="Q378" s="322" t="s">
        <v>1366</v>
      </c>
      <c r="R378" s="323" t="s">
        <v>58</v>
      </c>
      <c r="S378" s="324" t="s">
        <v>1566</v>
      </c>
      <c r="T378" s="325">
        <v>3517</v>
      </c>
      <c r="U378" s="326" t="s">
        <v>2351</v>
      </c>
      <c r="V378" s="326" t="s">
        <v>2349</v>
      </c>
      <c r="W378" s="327">
        <v>55</v>
      </c>
      <c r="X378" s="333" t="s">
        <v>867</v>
      </c>
      <c r="Y378" s="329">
        <v>14370502000119</v>
      </c>
      <c r="Z378" s="330">
        <v>97870000</v>
      </c>
      <c r="AA378" s="331"/>
      <c r="AB378" s="218" t="s">
        <v>5621</v>
      </c>
      <c r="AC378" s="332" t="s">
        <v>6787</v>
      </c>
      <c r="AD378" s="332">
        <v>3965</v>
      </c>
      <c r="AE378" s="332" t="s">
        <v>6788</v>
      </c>
      <c r="AF378" s="332" t="s">
        <v>6789</v>
      </c>
      <c r="AG378"/>
      <c r="AH378"/>
      <c r="AI378"/>
      <c r="AJ378"/>
      <c r="AK378" s="193" t="s">
        <v>2350</v>
      </c>
      <c r="AL378" s="192"/>
      <c r="AM378" s="192"/>
      <c r="AN378" s="192"/>
      <c r="AO378" s="192"/>
      <c r="AP378" s="140"/>
      <c r="AQ378" s="194"/>
      <c r="AR378" s="207"/>
      <c r="AS378" s="208"/>
    </row>
    <row r="379" spans="1:45">
      <c r="A379" s="312" t="s">
        <v>347</v>
      </c>
      <c r="B379" s="313">
        <v>58</v>
      </c>
      <c r="C379" s="314">
        <v>0.16056915218593801</v>
      </c>
      <c r="D379" s="315">
        <v>2342</v>
      </c>
      <c r="E379" s="316">
        <v>0.51416220322170203</v>
      </c>
      <c r="F379" s="317">
        <v>1.0968782277204401E-3</v>
      </c>
      <c r="G379" s="318">
        <v>4114.05</v>
      </c>
      <c r="H379" s="319">
        <v>2215.6940199953001</v>
      </c>
      <c r="I379" s="320">
        <v>6329.7469731521196</v>
      </c>
      <c r="J379" s="216" t="s">
        <v>4126</v>
      </c>
      <c r="K379" s="220">
        <v>54</v>
      </c>
      <c r="L379" s="234">
        <v>33941110</v>
      </c>
      <c r="M379" s="321" t="s">
        <v>1367</v>
      </c>
      <c r="N379" s="228" t="s">
        <v>5001</v>
      </c>
      <c r="O379" s="220" t="s">
        <v>5002</v>
      </c>
      <c r="P379" s="321" t="s">
        <v>1368</v>
      </c>
      <c r="Q379" s="322" t="s">
        <v>1369</v>
      </c>
      <c r="R379" s="323" t="s">
        <v>58</v>
      </c>
      <c r="S379" s="324" t="s">
        <v>1567</v>
      </c>
      <c r="T379" s="325">
        <v>590</v>
      </c>
      <c r="U379" s="326" t="s">
        <v>2369</v>
      </c>
      <c r="V379" s="326" t="s">
        <v>2349</v>
      </c>
      <c r="W379" s="327">
        <v>54</v>
      </c>
      <c r="X379" s="333" t="s">
        <v>868</v>
      </c>
      <c r="Y379" s="329">
        <v>13931609000126</v>
      </c>
      <c r="Z379" s="330">
        <v>99265000</v>
      </c>
      <c r="AA379" s="331"/>
      <c r="AB379" s="218" t="s">
        <v>5622</v>
      </c>
      <c r="AC379" s="332" t="s">
        <v>6790</v>
      </c>
      <c r="AD379" s="332">
        <v>785</v>
      </c>
      <c r="AE379" s="332" t="s">
        <v>6791</v>
      </c>
      <c r="AF379" s="332" t="s">
        <v>6792</v>
      </c>
      <c r="AG379"/>
      <c r="AH379"/>
      <c r="AI379"/>
      <c r="AJ379"/>
      <c r="AK379" s="193" t="s">
        <v>2350</v>
      </c>
      <c r="AL379" s="192"/>
      <c r="AM379" s="192"/>
      <c r="AN379" s="192"/>
      <c r="AO379" s="192"/>
      <c r="AP379" s="140"/>
      <c r="AQ379" s="194"/>
      <c r="AR379" s="207"/>
      <c r="AS379" s="208"/>
    </row>
    <row r="380" spans="1:45">
      <c r="A380" s="312" t="s">
        <v>348</v>
      </c>
      <c r="B380" s="313">
        <v>102</v>
      </c>
      <c r="C380" s="314">
        <v>0.158029287252065</v>
      </c>
      <c r="D380" s="315">
        <v>2122</v>
      </c>
      <c r="E380" s="316">
        <v>0.49859668680949998</v>
      </c>
      <c r="F380" s="317">
        <v>1.0636718271939401E-3</v>
      </c>
      <c r="G380" s="318">
        <v>4114.05</v>
      </c>
      <c r="H380" s="319">
        <v>2148.6170909317598</v>
      </c>
      <c r="I380" s="320">
        <v>6262.6700440885797</v>
      </c>
      <c r="J380" s="216" t="s">
        <v>4127</v>
      </c>
      <c r="K380" s="220">
        <v>54</v>
      </c>
      <c r="L380" s="234">
        <v>33771800</v>
      </c>
      <c r="M380" s="321" t="s">
        <v>1370</v>
      </c>
      <c r="N380" s="224" t="s">
        <v>5003</v>
      </c>
      <c r="O380" s="220" t="s">
        <v>5004</v>
      </c>
      <c r="P380" s="321" t="s">
        <v>0</v>
      </c>
      <c r="Q380" s="322" t="s">
        <v>1</v>
      </c>
      <c r="R380" s="323" t="s">
        <v>58</v>
      </c>
      <c r="S380" s="324" t="s">
        <v>1568</v>
      </c>
      <c r="T380" s="325">
        <v>0</v>
      </c>
      <c r="U380" s="326"/>
      <c r="V380" s="326" t="s">
        <v>2349</v>
      </c>
      <c r="W380" s="327">
        <v>54</v>
      </c>
      <c r="X380" s="333" t="s">
        <v>869</v>
      </c>
      <c r="Y380" s="329">
        <v>13595563000111</v>
      </c>
      <c r="Z380" s="330">
        <v>99525000</v>
      </c>
      <c r="AA380" s="331"/>
      <c r="AB380" s="218" t="s">
        <v>5623</v>
      </c>
      <c r="AC380" s="332" t="s">
        <v>6793</v>
      </c>
      <c r="AD380" s="332">
        <v>160</v>
      </c>
      <c r="AE380" s="332" t="s">
        <v>6794</v>
      </c>
      <c r="AF380" s="332" t="s">
        <v>6795</v>
      </c>
      <c r="AG380"/>
      <c r="AH380"/>
      <c r="AI380"/>
      <c r="AJ380"/>
      <c r="AK380" s="193" t="s">
        <v>2350</v>
      </c>
      <c r="AL380" s="192"/>
      <c r="AM380" s="192"/>
      <c r="AN380" s="192"/>
      <c r="AO380" s="192"/>
      <c r="AP380" s="140"/>
      <c r="AQ380" s="194"/>
      <c r="AR380" s="207"/>
      <c r="AS380" s="208"/>
    </row>
    <row r="381" spans="1:45">
      <c r="A381" s="312" t="s">
        <v>349</v>
      </c>
      <c r="B381" s="313">
        <v>796</v>
      </c>
      <c r="C381" s="314">
        <v>0.23173576215094399</v>
      </c>
      <c r="D381" s="315">
        <v>14596</v>
      </c>
      <c r="E381" s="316">
        <v>0.97640082743241396</v>
      </c>
      <c r="F381" s="317">
        <v>2.08298626859011E-3</v>
      </c>
      <c r="G381" s="318">
        <v>4114.05</v>
      </c>
      <c r="H381" s="319">
        <v>4207.6322625520197</v>
      </c>
      <c r="I381" s="320">
        <v>8321.6852157088397</v>
      </c>
      <c r="J381" s="216" t="s">
        <v>4128</v>
      </c>
      <c r="K381" s="220">
        <v>55</v>
      </c>
      <c r="L381" s="234">
        <v>37814362</v>
      </c>
      <c r="M381" s="321" t="s">
        <v>2</v>
      </c>
      <c r="N381" s="220" t="s">
        <v>5005</v>
      </c>
      <c r="O381" s="220" t="s">
        <v>5006</v>
      </c>
      <c r="P381" s="321" t="s">
        <v>3</v>
      </c>
      <c r="Q381" s="322" t="s">
        <v>4</v>
      </c>
      <c r="R381" s="323" t="s">
        <v>58</v>
      </c>
      <c r="S381" s="324" t="s">
        <v>1569</v>
      </c>
      <c r="T381" s="325">
        <v>899</v>
      </c>
      <c r="U381" s="326"/>
      <c r="V381" s="326" t="s">
        <v>2349</v>
      </c>
      <c r="W381" s="327">
        <v>55</v>
      </c>
      <c r="X381" s="333" t="s">
        <v>870</v>
      </c>
      <c r="Y381" s="329">
        <v>13498615000131</v>
      </c>
      <c r="Z381" s="330">
        <v>98590000</v>
      </c>
      <c r="AA381" s="331"/>
      <c r="AB381" s="218" t="s">
        <v>5624</v>
      </c>
      <c r="AC381" s="332" t="s">
        <v>6289</v>
      </c>
      <c r="AD381" s="332">
        <v>899</v>
      </c>
      <c r="AE381" s="332" t="s">
        <v>6796</v>
      </c>
      <c r="AF381" s="332" t="s">
        <v>6797</v>
      </c>
      <c r="AG381"/>
      <c r="AH381"/>
      <c r="AI381"/>
      <c r="AJ381"/>
      <c r="AK381" s="193" t="s">
        <v>2350</v>
      </c>
      <c r="AL381" s="192"/>
      <c r="AM381" s="192"/>
      <c r="AN381" s="192"/>
      <c r="AO381" s="192"/>
      <c r="AP381" s="140"/>
      <c r="AQ381" s="194"/>
      <c r="AR381" s="207"/>
      <c r="AS381" s="208"/>
    </row>
    <row r="382" spans="1:45">
      <c r="A382" s="312" t="s">
        <v>350</v>
      </c>
      <c r="B382" s="313">
        <v>104</v>
      </c>
      <c r="C382" s="314">
        <v>0.17146933740900999</v>
      </c>
      <c r="D382" s="315">
        <v>15290</v>
      </c>
      <c r="E382" s="316">
        <v>0.72752444862728405</v>
      </c>
      <c r="F382" s="317">
        <v>1.5520505452041101E-3</v>
      </c>
      <c r="G382" s="318">
        <v>4114.05</v>
      </c>
      <c r="H382" s="319">
        <v>3135.1421013122999</v>
      </c>
      <c r="I382" s="320">
        <v>7249.1950544691199</v>
      </c>
      <c r="J382" s="216" t="s">
        <v>4129</v>
      </c>
      <c r="K382" s="220">
        <v>55</v>
      </c>
      <c r="L382" s="234">
        <v>35411500</v>
      </c>
      <c r="M382" s="321" t="s">
        <v>5</v>
      </c>
      <c r="N382" s="220" t="s">
        <v>5007</v>
      </c>
      <c r="O382" s="220" t="s">
        <v>5008</v>
      </c>
      <c r="P382" s="321" t="s">
        <v>6</v>
      </c>
      <c r="Q382" s="322" t="s">
        <v>7</v>
      </c>
      <c r="R382" s="323" t="s">
        <v>58</v>
      </c>
      <c r="S382" s="324" t="s">
        <v>1570</v>
      </c>
      <c r="T382" s="325">
        <v>2292</v>
      </c>
      <c r="U382" s="326" t="s">
        <v>2351</v>
      </c>
      <c r="V382" s="326" t="s">
        <v>2349</v>
      </c>
      <c r="W382" s="327">
        <v>55</v>
      </c>
      <c r="X382" s="333" t="s">
        <v>871</v>
      </c>
      <c r="Y382" s="329">
        <v>13572096000104</v>
      </c>
      <c r="Z382" s="330">
        <v>98960000</v>
      </c>
      <c r="AA382" s="331"/>
      <c r="AB382" s="218" t="s">
        <v>5625</v>
      </c>
      <c r="AC382" s="332" t="s">
        <v>6798</v>
      </c>
      <c r="AD382" s="332">
        <v>2292</v>
      </c>
      <c r="AE382" s="332" t="s">
        <v>6799</v>
      </c>
      <c r="AF382" s="332" t="s">
        <v>6800</v>
      </c>
      <c r="AG382"/>
      <c r="AH382"/>
      <c r="AI382"/>
      <c r="AJ382"/>
      <c r="AK382" s="193" t="s">
        <v>2350</v>
      </c>
      <c r="AL382" s="192"/>
      <c r="AM382" s="192"/>
      <c r="AN382" s="192"/>
      <c r="AO382" s="192"/>
      <c r="AP382" s="140"/>
      <c r="AQ382" s="194"/>
      <c r="AR382" s="207"/>
      <c r="AS382" s="208"/>
    </row>
    <row r="383" spans="1:45">
      <c r="A383" s="312" t="s">
        <v>351</v>
      </c>
      <c r="B383" s="313">
        <v>20</v>
      </c>
      <c r="C383" s="314">
        <v>0.176514407995251</v>
      </c>
      <c r="D383" s="315">
        <v>2484</v>
      </c>
      <c r="E383" s="316">
        <v>0.57023372531794603</v>
      </c>
      <c r="F383" s="317">
        <v>1.2164973506297899E-3</v>
      </c>
      <c r="G383" s="318">
        <v>4114.05</v>
      </c>
      <c r="H383" s="319">
        <v>2457.3246482721702</v>
      </c>
      <c r="I383" s="320">
        <v>6571.3776014289897</v>
      </c>
      <c r="J383" s="216" t="s">
        <v>4130</v>
      </c>
      <c r="K383" s="220">
        <v>54</v>
      </c>
      <c r="L383" s="234">
        <v>33961188</v>
      </c>
      <c r="M383" s="321" t="s">
        <v>8</v>
      </c>
      <c r="N383" s="220" t="s">
        <v>5009</v>
      </c>
      <c r="O383" s="220" t="s">
        <v>5010</v>
      </c>
      <c r="P383" s="321" t="s">
        <v>9</v>
      </c>
      <c r="Q383" s="322" t="s">
        <v>10</v>
      </c>
      <c r="R383" s="323" t="s">
        <v>58</v>
      </c>
      <c r="S383" s="324" t="s">
        <v>1571</v>
      </c>
      <c r="T383" s="325">
        <v>741</v>
      </c>
      <c r="U383" s="326"/>
      <c r="V383" s="326" t="s">
        <v>2349</v>
      </c>
      <c r="W383" s="327">
        <v>54</v>
      </c>
      <c r="X383" s="333" t="s">
        <v>872</v>
      </c>
      <c r="Y383" s="329">
        <v>14282015000102</v>
      </c>
      <c r="Z383" s="330">
        <v>99895000</v>
      </c>
      <c r="AA383" s="331"/>
      <c r="AB383" s="218" t="s">
        <v>5626</v>
      </c>
      <c r="AC383" s="332" t="s">
        <v>6801</v>
      </c>
      <c r="AD383" s="332">
        <v>0</v>
      </c>
      <c r="AE383" s="332" t="s">
        <v>6802</v>
      </c>
      <c r="AF383" s="332" t="s">
        <v>6803</v>
      </c>
      <c r="AG383"/>
      <c r="AH383"/>
      <c r="AI383"/>
      <c r="AJ383"/>
      <c r="AK383" s="193" t="s">
        <v>2350</v>
      </c>
      <c r="AL383" s="192"/>
      <c r="AM383" s="192"/>
      <c r="AN383" s="192"/>
      <c r="AO383" s="192"/>
      <c r="AP383" s="140"/>
      <c r="AQ383" s="194"/>
      <c r="AR383" s="207"/>
      <c r="AS383" s="208"/>
    </row>
    <row r="384" spans="1:45">
      <c r="A384" s="312" t="s">
        <v>352</v>
      </c>
      <c r="B384" s="313">
        <v>6916</v>
      </c>
      <c r="C384" s="314">
        <v>0.25790856057145101</v>
      </c>
      <c r="D384" s="315">
        <v>59624</v>
      </c>
      <c r="E384" s="316">
        <v>1.34208160502435</v>
      </c>
      <c r="F384" s="317">
        <v>2.8631044506018601E-3</v>
      </c>
      <c r="G384" s="318">
        <v>4114.05</v>
      </c>
      <c r="H384" s="319">
        <v>5783.4709902157601</v>
      </c>
      <c r="I384" s="320">
        <v>9897.5239433725801</v>
      </c>
      <c r="J384" s="216" t="s">
        <v>4131</v>
      </c>
      <c r="K384" s="220">
        <v>55</v>
      </c>
      <c r="L384" s="234">
        <v>34314457</v>
      </c>
      <c r="M384" s="321" t="s">
        <v>11</v>
      </c>
      <c r="N384" s="220" t="s">
        <v>5011</v>
      </c>
      <c r="O384" s="220" t="s">
        <v>5012</v>
      </c>
      <c r="P384" s="321" t="s">
        <v>12</v>
      </c>
      <c r="Q384" s="322" t="s">
        <v>13</v>
      </c>
      <c r="R384" s="323" t="s">
        <v>58</v>
      </c>
      <c r="S384" s="324" t="s">
        <v>1572</v>
      </c>
      <c r="T384" s="325">
        <v>2751</v>
      </c>
      <c r="U384" s="326" t="s">
        <v>2369</v>
      </c>
      <c r="V384" s="326" t="s">
        <v>2349</v>
      </c>
      <c r="W384" s="327">
        <v>55</v>
      </c>
      <c r="X384" s="333" t="s">
        <v>873</v>
      </c>
      <c r="Y384" s="329">
        <v>14058707000163</v>
      </c>
      <c r="Z384" s="330">
        <v>97670000</v>
      </c>
      <c r="AA384" s="331"/>
      <c r="AB384" s="218" t="s">
        <v>5627</v>
      </c>
      <c r="AC384" s="332" t="s">
        <v>6804</v>
      </c>
      <c r="AD384" s="332">
        <v>2751</v>
      </c>
      <c r="AE384" s="332" t="s">
        <v>6805</v>
      </c>
      <c r="AF384" s="332" t="s">
        <v>6806</v>
      </c>
      <c r="AG384"/>
      <c r="AH384"/>
      <c r="AI384"/>
      <c r="AJ384"/>
      <c r="AK384" s="193" t="s">
        <v>2350</v>
      </c>
      <c r="AL384" s="192"/>
      <c r="AM384" s="192"/>
      <c r="AN384" s="192"/>
      <c r="AO384" s="192"/>
      <c r="AP384" s="140"/>
      <c r="AQ384" s="194"/>
      <c r="AR384" s="207"/>
      <c r="AS384" s="208"/>
    </row>
    <row r="385" spans="1:45">
      <c r="A385" s="312" t="s">
        <v>353</v>
      </c>
      <c r="B385" s="313">
        <v>60</v>
      </c>
      <c r="C385" s="314">
        <v>0.16431188642500399</v>
      </c>
      <c r="D385" s="315">
        <v>3065</v>
      </c>
      <c r="E385" s="316">
        <v>0.54781453810055503</v>
      </c>
      <c r="F385" s="317">
        <v>1.1686698009035401E-3</v>
      </c>
      <c r="G385" s="318">
        <v>4114.05</v>
      </c>
      <c r="H385" s="319">
        <v>2360.7129978251501</v>
      </c>
      <c r="I385" s="320">
        <v>6474.7659509819696</v>
      </c>
      <c r="J385" s="216" t="s">
        <v>4132</v>
      </c>
      <c r="K385" s="220">
        <v>54</v>
      </c>
      <c r="L385" s="234">
        <v>33491100</v>
      </c>
      <c r="M385" s="321" t="s">
        <v>14</v>
      </c>
      <c r="N385" s="220" t="s">
        <v>5013</v>
      </c>
      <c r="O385" s="220" t="s">
        <v>5014</v>
      </c>
      <c r="P385" s="321" t="s">
        <v>15</v>
      </c>
      <c r="Q385" s="322" t="s">
        <v>16</v>
      </c>
      <c r="R385" s="323" t="s">
        <v>58</v>
      </c>
      <c r="S385" s="324" t="s">
        <v>1573</v>
      </c>
      <c r="T385" s="325">
        <v>88</v>
      </c>
      <c r="U385" s="326"/>
      <c r="V385" s="326" t="s">
        <v>2349</v>
      </c>
      <c r="W385" s="327">
        <v>54</v>
      </c>
      <c r="X385" s="333" t="s">
        <v>874</v>
      </c>
      <c r="Y385" s="329">
        <v>14529815000177</v>
      </c>
      <c r="Z385" s="330">
        <v>99270000</v>
      </c>
      <c r="AA385" s="331"/>
      <c r="AB385" s="218" t="s">
        <v>5628</v>
      </c>
      <c r="AC385" s="332" t="s">
        <v>6807</v>
      </c>
      <c r="AD385" s="332">
        <v>792</v>
      </c>
      <c r="AE385" s="332" t="s">
        <v>6808</v>
      </c>
      <c r="AF385" s="332" t="s">
        <v>6809</v>
      </c>
      <c r="AG385"/>
      <c r="AH385"/>
      <c r="AI385"/>
      <c r="AJ385"/>
      <c r="AK385" s="193" t="s">
        <v>2350</v>
      </c>
      <c r="AL385" s="192"/>
      <c r="AM385" s="192"/>
      <c r="AN385" s="192"/>
      <c r="AO385" s="192"/>
      <c r="AP385" s="140"/>
      <c r="AQ385" s="194"/>
      <c r="AR385" s="207"/>
      <c r="AS385" s="208"/>
    </row>
    <row r="386" spans="1:45">
      <c r="A386" s="312" t="s">
        <v>354</v>
      </c>
      <c r="B386" s="313">
        <v>947</v>
      </c>
      <c r="C386" s="314">
        <v>0.26636993036526002</v>
      </c>
      <c r="D386" s="315">
        <v>17892</v>
      </c>
      <c r="E386" s="316">
        <v>1.15713500175353</v>
      </c>
      <c r="F386" s="317">
        <v>2.4685521067160702E-3</v>
      </c>
      <c r="G386" s="318">
        <v>4114.05</v>
      </c>
      <c r="H386" s="319">
        <v>4986.47525556646</v>
      </c>
      <c r="I386" s="320">
        <v>9100.5282087232808</v>
      </c>
      <c r="J386" s="214" t="s">
        <v>4133</v>
      </c>
      <c r="K386" s="220">
        <v>55</v>
      </c>
      <c r="L386" s="234">
        <v>32521414</v>
      </c>
      <c r="M386" s="321" t="s">
        <v>17</v>
      </c>
      <c r="N386" s="228" t="s">
        <v>5015</v>
      </c>
      <c r="O386" s="220" t="s">
        <v>5016</v>
      </c>
      <c r="P386" s="321" t="s">
        <v>18</v>
      </c>
      <c r="Q386" s="322" t="s">
        <v>19</v>
      </c>
      <c r="R386" s="323" t="s">
        <v>58</v>
      </c>
      <c r="S386" s="324" t="s">
        <v>1574</v>
      </c>
      <c r="T386" s="325">
        <v>1931</v>
      </c>
      <c r="U386" s="326"/>
      <c r="V386" s="326" t="s">
        <v>2349</v>
      </c>
      <c r="W386" s="327">
        <v>55</v>
      </c>
      <c r="X386" s="333" t="s">
        <v>875</v>
      </c>
      <c r="Y386" s="329">
        <v>13562424000191</v>
      </c>
      <c r="Z386" s="330">
        <v>97610000</v>
      </c>
      <c r="AA386" s="331"/>
      <c r="AB386" s="218" t="s">
        <v>5629</v>
      </c>
      <c r="AC386" s="332" t="s">
        <v>6810</v>
      </c>
      <c r="AD386" s="332">
        <v>1931</v>
      </c>
      <c r="AE386" s="332" t="s">
        <v>6811</v>
      </c>
      <c r="AF386" s="332" t="s">
        <v>6812</v>
      </c>
      <c r="AG386"/>
      <c r="AH386"/>
      <c r="AI386"/>
      <c r="AJ386"/>
      <c r="AK386" s="193" t="s">
        <v>2350</v>
      </c>
      <c r="AL386" s="192"/>
      <c r="AM386" s="192"/>
      <c r="AN386" s="192"/>
      <c r="AO386" s="192"/>
      <c r="AP386" s="140"/>
      <c r="AQ386" s="194"/>
      <c r="AR386" s="207"/>
      <c r="AS386" s="208"/>
    </row>
    <row r="387" spans="1:45">
      <c r="A387" s="312" t="s">
        <v>355</v>
      </c>
      <c r="B387" s="313">
        <v>2309</v>
      </c>
      <c r="C387" s="314">
        <v>0.31144060678269397</v>
      </c>
      <c r="D387" s="315">
        <v>21026</v>
      </c>
      <c r="E387" s="316">
        <v>1.3860814004850399</v>
      </c>
      <c r="F387" s="317">
        <v>2.9569705834342199E-3</v>
      </c>
      <c r="G387" s="318">
        <v>4114.05</v>
      </c>
      <c r="H387" s="319">
        <v>5973.0805785371304</v>
      </c>
      <c r="I387" s="320">
        <v>10087.133531694</v>
      </c>
      <c r="J387" s="216" t="s">
        <v>4134</v>
      </c>
      <c r="K387" s="220">
        <v>54</v>
      </c>
      <c r="L387" s="234">
        <v>32443214</v>
      </c>
      <c r="M387" s="321" t="s">
        <v>20</v>
      </c>
      <c r="N387" s="220" t="s">
        <v>5017</v>
      </c>
      <c r="O387" s="220" t="s">
        <v>5018</v>
      </c>
      <c r="P387" s="321" t="s">
        <v>21</v>
      </c>
      <c r="Q387" s="322" t="s">
        <v>22</v>
      </c>
      <c r="R387" s="323" t="s">
        <v>58</v>
      </c>
      <c r="S387" s="324" t="s">
        <v>1575</v>
      </c>
      <c r="T387" s="325">
        <v>223</v>
      </c>
      <c r="U387" s="326" t="s">
        <v>2356</v>
      </c>
      <c r="V387" s="326" t="s">
        <v>2349</v>
      </c>
      <c r="W387" s="327">
        <v>54</v>
      </c>
      <c r="X387" s="333" t="s">
        <v>876</v>
      </c>
      <c r="Y387" s="329">
        <v>14574817000188</v>
      </c>
      <c r="Z387" s="330">
        <v>95400000</v>
      </c>
      <c r="AA387" s="331"/>
      <c r="AB387" s="218" t="s">
        <v>5630</v>
      </c>
      <c r="AC387" s="332" t="s">
        <v>6813</v>
      </c>
      <c r="AD387" s="332">
        <v>105</v>
      </c>
      <c r="AE387" s="332" t="s">
        <v>6814</v>
      </c>
      <c r="AF387" s="332" t="s">
        <v>6815</v>
      </c>
      <c r="AG387"/>
      <c r="AH387"/>
      <c r="AI387"/>
      <c r="AJ387"/>
      <c r="AK387" s="193" t="s">
        <v>2350</v>
      </c>
      <c r="AL387" s="192"/>
      <c r="AM387" s="192"/>
      <c r="AN387" s="192"/>
      <c r="AO387" s="192"/>
      <c r="AP387" s="140"/>
      <c r="AQ387" s="194"/>
      <c r="AR387" s="207"/>
      <c r="AS387" s="208"/>
    </row>
    <row r="388" spans="1:45">
      <c r="A388" s="312" t="s">
        <v>356</v>
      </c>
      <c r="B388" s="313">
        <v>1866</v>
      </c>
      <c r="C388" s="314">
        <v>0.33764608544485097</v>
      </c>
      <c r="D388" s="315">
        <v>61731</v>
      </c>
      <c r="E388" s="316">
        <v>1.7661891637163101</v>
      </c>
      <c r="F388" s="317">
        <v>3.7678663028461799E-3</v>
      </c>
      <c r="G388" s="318">
        <v>4114.05</v>
      </c>
      <c r="H388" s="319">
        <v>7611.0899317492904</v>
      </c>
      <c r="I388" s="320">
        <v>11725.142884906099</v>
      </c>
      <c r="J388" s="216" t="s">
        <v>4135</v>
      </c>
      <c r="K388" s="220">
        <v>55</v>
      </c>
      <c r="L388" s="234">
        <v>32371362</v>
      </c>
      <c r="M388" s="321" t="s">
        <v>23</v>
      </c>
      <c r="N388" s="220" t="s">
        <v>5019</v>
      </c>
      <c r="O388" s="220" t="s">
        <v>5020</v>
      </c>
      <c r="P388" s="321" t="s">
        <v>24</v>
      </c>
      <c r="Q388" s="322" t="s">
        <v>25</v>
      </c>
      <c r="R388" s="323" t="s">
        <v>58</v>
      </c>
      <c r="S388" s="324" t="s">
        <v>1576</v>
      </c>
      <c r="T388" s="325">
        <v>167</v>
      </c>
      <c r="U388" s="326" t="s">
        <v>2351</v>
      </c>
      <c r="V388" s="326" t="s">
        <v>2370</v>
      </c>
      <c r="W388" s="327">
        <v>55</v>
      </c>
      <c r="X388" s="333" t="s">
        <v>877</v>
      </c>
      <c r="Y388" s="329">
        <v>13688939000132</v>
      </c>
      <c r="Z388" s="330">
        <v>97300000</v>
      </c>
      <c r="AA388" s="331"/>
      <c r="AB388" s="218" t="s">
        <v>5631</v>
      </c>
      <c r="AC388" s="332" t="s">
        <v>6816</v>
      </c>
      <c r="AD388" s="332">
        <v>67</v>
      </c>
      <c r="AE388" s="332" t="s">
        <v>6817</v>
      </c>
      <c r="AF388" s="332" t="s">
        <v>6818</v>
      </c>
      <c r="AG388"/>
      <c r="AH388"/>
      <c r="AI388"/>
      <c r="AJ388"/>
      <c r="AK388" s="193" t="s">
        <v>2350</v>
      </c>
      <c r="AL388" s="192"/>
      <c r="AM388" s="192"/>
      <c r="AN388" s="192"/>
      <c r="AO388" s="192"/>
      <c r="AP388" s="140"/>
      <c r="AQ388" s="194"/>
      <c r="AR388" s="207"/>
      <c r="AS388" s="208"/>
    </row>
    <row r="389" spans="1:45">
      <c r="A389" s="312" t="s">
        <v>357</v>
      </c>
      <c r="B389" s="313">
        <v>1207</v>
      </c>
      <c r="C389" s="314">
        <v>0.33466311154294898</v>
      </c>
      <c r="D389" s="315">
        <v>22956</v>
      </c>
      <c r="E389" s="316">
        <v>1.5091842945037699</v>
      </c>
      <c r="F389" s="317">
        <v>3.2195898179334498E-3</v>
      </c>
      <c r="G389" s="318">
        <v>4114.05</v>
      </c>
      <c r="H389" s="319">
        <v>6503.5714322255799</v>
      </c>
      <c r="I389" s="320">
        <v>10617.6243853824</v>
      </c>
      <c r="J389" s="216" t="s">
        <v>4136</v>
      </c>
      <c r="K389" s="220">
        <v>51</v>
      </c>
      <c r="L389" s="234">
        <v>36511744</v>
      </c>
      <c r="M389" s="321" t="s">
        <v>26</v>
      </c>
      <c r="N389" s="220" t="s">
        <v>5021</v>
      </c>
      <c r="O389" s="220" t="s">
        <v>5022</v>
      </c>
      <c r="P389" s="321" t="s">
        <v>27</v>
      </c>
      <c r="Q389" s="322" t="s">
        <v>28</v>
      </c>
      <c r="R389" s="323" t="s">
        <v>58</v>
      </c>
      <c r="S389" s="324" t="s">
        <v>1577</v>
      </c>
      <c r="T389" s="325">
        <v>558</v>
      </c>
      <c r="U389" s="326" t="s">
        <v>2372</v>
      </c>
      <c r="V389" s="326" t="s">
        <v>2349</v>
      </c>
      <c r="W389" s="327">
        <v>51</v>
      </c>
      <c r="X389" s="333" t="s">
        <v>878</v>
      </c>
      <c r="Y389" s="329">
        <v>16919852000117</v>
      </c>
      <c r="Z389" s="330">
        <v>96700000</v>
      </c>
      <c r="AA389" s="331"/>
      <c r="AB389" s="218" t="s">
        <v>5632</v>
      </c>
      <c r="AC389" s="332" t="s">
        <v>6819</v>
      </c>
      <c r="AD389" s="332">
        <v>532</v>
      </c>
      <c r="AE389" s="332" t="s">
        <v>6820</v>
      </c>
      <c r="AF389" s="332" t="s">
        <v>6821</v>
      </c>
      <c r="AG389"/>
      <c r="AH389"/>
      <c r="AI389"/>
      <c r="AJ389"/>
      <c r="AK389" s="193" t="s">
        <v>2350</v>
      </c>
      <c r="AL389" s="192"/>
      <c r="AM389" s="192"/>
      <c r="AN389" s="192"/>
      <c r="AO389" s="192"/>
      <c r="AP389" s="140"/>
      <c r="AQ389" s="194"/>
      <c r="AR389" s="207"/>
      <c r="AS389" s="208"/>
    </row>
    <row r="390" spans="1:45">
      <c r="A390" s="312" t="s">
        <v>358</v>
      </c>
      <c r="B390" s="313">
        <v>22</v>
      </c>
      <c r="C390" s="314">
        <v>0.18420423330251701</v>
      </c>
      <c r="D390" s="315">
        <v>4723</v>
      </c>
      <c r="E390" s="316">
        <v>0.65528812613346599</v>
      </c>
      <c r="F390" s="317">
        <v>1.3979465505938799E-3</v>
      </c>
      <c r="G390" s="318">
        <v>4114.05</v>
      </c>
      <c r="H390" s="319">
        <v>2823.8520321996398</v>
      </c>
      <c r="I390" s="320">
        <v>6937.9049853564602</v>
      </c>
      <c r="J390" s="214" t="s">
        <v>4137</v>
      </c>
      <c r="K390" s="220">
        <v>54</v>
      </c>
      <c r="L390" s="234">
        <v>35321122</v>
      </c>
      <c r="M390" s="321" t="s">
        <v>29</v>
      </c>
      <c r="N390" s="220" t="s">
        <v>5023</v>
      </c>
      <c r="O390" s="220" t="s">
        <v>5024</v>
      </c>
      <c r="P390" s="321" t="s">
        <v>30</v>
      </c>
      <c r="Q390" s="322" t="s">
        <v>31</v>
      </c>
      <c r="R390" s="323" t="s">
        <v>58</v>
      </c>
      <c r="S390" s="324" t="s">
        <v>1578</v>
      </c>
      <c r="T390" s="325">
        <v>991</v>
      </c>
      <c r="U390" s="326"/>
      <c r="V390" s="326" t="s">
        <v>2349</v>
      </c>
      <c r="W390" s="327">
        <v>54</v>
      </c>
      <c r="X390" s="333" t="s">
        <v>879</v>
      </c>
      <c r="Y390" s="329">
        <v>13696993000120</v>
      </c>
      <c r="Z390" s="330">
        <v>99855000</v>
      </c>
      <c r="AA390" s="331"/>
      <c r="AB390" s="218" t="s">
        <v>5633</v>
      </c>
      <c r="AC390" s="332" t="s">
        <v>6822</v>
      </c>
      <c r="AD390" s="332">
        <v>991</v>
      </c>
      <c r="AE390" s="332" t="s">
        <v>6823</v>
      </c>
      <c r="AF390" s="332" t="s">
        <v>6824</v>
      </c>
      <c r="AG390"/>
      <c r="AH390"/>
      <c r="AI390"/>
      <c r="AJ390"/>
      <c r="AK390" s="193" t="s">
        <v>2350</v>
      </c>
      <c r="AL390" s="192"/>
      <c r="AM390" s="192"/>
      <c r="AN390" s="192"/>
      <c r="AO390" s="192"/>
      <c r="AP390" s="140"/>
      <c r="AQ390" s="194"/>
      <c r="AR390" s="207"/>
      <c r="AS390" s="208"/>
    </row>
    <row r="391" spans="1:45">
      <c r="A391" s="312" t="s">
        <v>359</v>
      </c>
      <c r="B391" s="313">
        <v>156</v>
      </c>
      <c r="C391" s="314">
        <v>0.20252407186142601</v>
      </c>
      <c r="D391" s="315">
        <v>2780</v>
      </c>
      <c r="E391" s="316">
        <v>0.66540087852141006</v>
      </c>
      <c r="F391" s="317">
        <v>1.41952039994951E-3</v>
      </c>
      <c r="G391" s="318">
        <v>4114.05</v>
      </c>
      <c r="H391" s="319">
        <v>2867.4312078980101</v>
      </c>
      <c r="I391" s="320">
        <v>6981.4841610548301</v>
      </c>
      <c r="J391" s="216" t="s">
        <v>4138</v>
      </c>
      <c r="K391" s="220">
        <v>55</v>
      </c>
      <c r="L391" s="234">
        <v>32691155</v>
      </c>
      <c r="M391" s="321" t="s">
        <v>1430</v>
      </c>
      <c r="N391" s="220" t="s">
        <v>5025</v>
      </c>
      <c r="O391" s="220" t="s">
        <v>5026</v>
      </c>
      <c r="P391" s="321" t="s">
        <v>1431</v>
      </c>
      <c r="Q391" s="322" t="s">
        <v>1432</v>
      </c>
      <c r="R391" s="323" t="s">
        <v>58</v>
      </c>
      <c r="S391" s="324" t="s">
        <v>1579</v>
      </c>
      <c r="T391" s="325">
        <v>1631</v>
      </c>
      <c r="U391" s="326" t="s">
        <v>2351</v>
      </c>
      <c r="V391" s="326" t="s">
        <v>2349</v>
      </c>
      <c r="W391" s="327">
        <v>55</v>
      </c>
      <c r="X391" s="333" t="s">
        <v>880</v>
      </c>
      <c r="Y391" s="329">
        <v>14388204000156</v>
      </c>
      <c r="Z391" s="330">
        <v>97230000</v>
      </c>
      <c r="AA391" s="331"/>
      <c r="AB391" s="218" t="s">
        <v>5634</v>
      </c>
      <c r="AC391" s="332" t="s">
        <v>5898</v>
      </c>
      <c r="AD391" s="332">
        <v>1419</v>
      </c>
      <c r="AE391" s="332" t="s">
        <v>6825</v>
      </c>
      <c r="AF391" s="332" t="s">
        <v>6826</v>
      </c>
      <c r="AG391"/>
      <c r="AH391"/>
      <c r="AI391"/>
      <c r="AJ391"/>
      <c r="AK391" s="193" t="s">
        <v>2350</v>
      </c>
      <c r="AL391" s="192"/>
      <c r="AM391" s="192"/>
      <c r="AN391" s="192"/>
      <c r="AO391" s="192"/>
      <c r="AP391" s="140"/>
      <c r="AQ391" s="194"/>
      <c r="AR391" s="207"/>
      <c r="AS391" s="208"/>
    </row>
    <row r="392" spans="1:45">
      <c r="A392" s="312" t="s">
        <v>360</v>
      </c>
      <c r="B392" s="313">
        <v>52</v>
      </c>
      <c r="C392" s="314">
        <v>0.143144260836195</v>
      </c>
      <c r="D392" s="315">
        <v>2696</v>
      </c>
      <c r="E392" s="316">
        <v>0.46814665377043502</v>
      </c>
      <c r="F392" s="317">
        <v>9.9871182417419894E-4</v>
      </c>
      <c r="G392" s="318">
        <v>4114.05</v>
      </c>
      <c r="H392" s="319">
        <v>2017.39788483188</v>
      </c>
      <c r="I392" s="320">
        <v>6131.4508379887002</v>
      </c>
      <c r="J392" s="214" t="s">
        <v>4139</v>
      </c>
      <c r="K392" s="220">
        <v>54</v>
      </c>
      <c r="L392" s="234">
        <v>32711112</v>
      </c>
      <c r="M392" s="321" t="s">
        <v>1433</v>
      </c>
      <c r="N392" s="220" t="s">
        <v>5027</v>
      </c>
      <c r="O392" s="220" t="s">
        <v>5028</v>
      </c>
      <c r="P392" s="321" t="s">
        <v>1434</v>
      </c>
      <c r="Q392" s="322" t="s">
        <v>1435</v>
      </c>
      <c r="R392" s="323" t="s">
        <v>58</v>
      </c>
      <c r="S392" s="324" t="s">
        <v>1580</v>
      </c>
      <c r="T392" s="325">
        <v>901</v>
      </c>
      <c r="U392" s="326" t="s">
        <v>2351</v>
      </c>
      <c r="V392" s="326" t="s">
        <v>2349</v>
      </c>
      <c r="W392" s="327">
        <v>54</v>
      </c>
      <c r="X392" s="333" t="s">
        <v>881</v>
      </c>
      <c r="Y392" s="329">
        <v>14397712000109</v>
      </c>
      <c r="Z392" s="330">
        <v>95365000</v>
      </c>
      <c r="AA392" s="331"/>
      <c r="AB392" s="218" t="s">
        <v>5635</v>
      </c>
      <c r="AC392" s="332" t="s">
        <v>6827</v>
      </c>
      <c r="AD392" s="332">
        <v>901</v>
      </c>
      <c r="AE392" s="332" t="s">
        <v>6828</v>
      </c>
      <c r="AF392" s="332" t="s">
        <v>6829</v>
      </c>
      <c r="AG392"/>
      <c r="AH392"/>
      <c r="AI392"/>
      <c r="AJ392"/>
      <c r="AK392" s="193" t="s">
        <v>2350</v>
      </c>
      <c r="AL392" s="192"/>
      <c r="AM392" s="192"/>
      <c r="AN392" s="192"/>
      <c r="AO392" s="192"/>
      <c r="AP392" s="140"/>
      <c r="AQ392" s="194"/>
      <c r="AR392" s="207"/>
      <c r="AS392" s="208"/>
    </row>
    <row r="393" spans="1:45">
      <c r="A393" s="312" t="s">
        <v>361</v>
      </c>
      <c r="B393" s="313">
        <v>225</v>
      </c>
      <c r="C393" s="314">
        <v>0.27593664896710401</v>
      </c>
      <c r="D393" s="315">
        <v>2607</v>
      </c>
      <c r="E393" s="316">
        <v>0.89790531127905004</v>
      </c>
      <c r="F393" s="317">
        <v>1.9155293413737401E-3</v>
      </c>
      <c r="G393" s="318">
        <v>4114.05</v>
      </c>
      <c r="H393" s="319">
        <v>3869.3692695749601</v>
      </c>
      <c r="I393" s="320">
        <v>7983.4222227317796</v>
      </c>
      <c r="J393" s="214" t="s">
        <v>4140</v>
      </c>
      <c r="K393" s="220">
        <v>55</v>
      </c>
      <c r="L393" s="234">
        <v>37531106</v>
      </c>
      <c r="M393" s="321" t="s">
        <v>1436</v>
      </c>
      <c r="N393" s="224" t="s">
        <v>5029</v>
      </c>
      <c r="O393" s="220" t="s">
        <v>5030</v>
      </c>
      <c r="P393" s="321" t="s">
        <v>1437</v>
      </c>
      <c r="Q393" s="322" t="s">
        <v>1438</v>
      </c>
      <c r="R393" s="323" t="s">
        <v>58</v>
      </c>
      <c r="S393" s="324" t="s">
        <v>1581</v>
      </c>
      <c r="T393" s="325">
        <v>1260</v>
      </c>
      <c r="U393" s="326" t="s">
        <v>1439</v>
      </c>
      <c r="V393" s="326" t="s">
        <v>2349</v>
      </c>
      <c r="W393" s="327">
        <v>55</v>
      </c>
      <c r="X393" s="333" t="s">
        <v>882</v>
      </c>
      <c r="Y393" s="329">
        <v>14359388000126</v>
      </c>
      <c r="Z393" s="330">
        <v>98325000</v>
      </c>
      <c r="AA393" s="331"/>
      <c r="AB393" s="218" t="s">
        <v>5636</v>
      </c>
      <c r="AC393" s="332" t="s">
        <v>6830</v>
      </c>
      <c r="AD393" s="332">
        <v>1385</v>
      </c>
      <c r="AE393" s="332" t="s">
        <v>6831</v>
      </c>
      <c r="AF393" s="332" t="s">
        <v>6832</v>
      </c>
      <c r="AG393"/>
      <c r="AH393"/>
      <c r="AI393"/>
      <c r="AJ393"/>
      <c r="AK393" s="193" t="s">
        <v>2350</v>
      </c>
      <c r="AL393" s="192"/>
      <c r="AM393" s="192"/>
      <c r="AN393" s="192"/>
      <c r="AO393" s="192"/>
      <c r="AP393" s="140"/>
      <c r="AQ393" s="194"/>
      <c r="AR393" s="207"/>
      <c r="AS393" s="209"/>
    </row>
    <row r="394" spans="1:45">
      <c r="A394" s="312" t="s">
        <v>362</v>
      </c>
      <c r="B394" s="313">
        <v>148</v>
      </c>
      <c r="C394" s="314">
        <v>0.27777597645360902</v>
      </c>
      <c r="D394" s="315">
        <v>2130</v>
      </c>
      <c r="E394" s="316">
        <v>0.87690313645965801</v>
      </c>
      <c r="F394" s="317">
        <v>1.8707247482904199E-3</v>
      </c>
      <c r="G394" s="318">
        <v>4114.05</v>
      </c>
      <c r="H394" s="319">
        <v>3778.8639915466601</v>
      </c>
      <c r="I394" s="320">
        <v>7892.9169447034801</v>
      </c>
      <c r="J394" s="219" t="s">
        <v>4141</v>
      </c>
      <c r="K394" s="220">
        <v>54</v>
      </c>
      <c r="L394" s="234">
        <v>33251100</v>
      </c>
      <c r="M394" s="321" t="s">
        <v>1440</v>
      </c>
      <c r="N394" s="220" t="s">
        <v>5031</v>
      </c>
      <c r="O394" s="220" t="s">
        <v>5032</v>
      </c>
      <c r="P394" s="321" t="s">
        <v>1441</v>
      </c>
      <c r="Q394" s="322" t="s">
        <v>1442</v>
      </c>
      <c r="R394" s="323" t="s">
        <v>58</v>
      </c>
      <c r="S394" s="324" t="s">
        <v>1582</v>
      </c>
      <c r="T394" s="325">
        <v>753</v>
      </c>
      <c r="U394" s="326" t="s">
        <v>1443</v>
      </c>
      <c r="V394" s="326" t="s">
        <v>2349</v>
      </c>
      <c r="W394" s="327">
        <v>54</v>
      </c>
      <c r="X394" s="333" t="s">
        <v>883</v>
      </c>
      <c r="Y394" s="329">
        <v>13868470000113</v>
      </c>
      <c r="Z394" s="330">
        <v>99380000</v>
      </c>
      <c r="AA394" s="331"/>
      <c r="AB394" s="218" t="s">
        <v>5637</v>
      </c>
      <c r="AC394" s="332" t="s">
        <v>3412</v>
      </c>
      <c r="AD394" s="332" t="s">
        <v>6833</v>
      </c>
      <c r="AE394" s="332" t="s">
        <v>6834</v>
      </c>
      <c r="AF394" s="332" t="s">
        <v>6835</v>
      </c>
      <c r="AG394"/>
      <c r="AH394"/>
      <c r="AI394"/>
      <c r="AJ394"/>
      <c r="AK394" s="193" t="s">
        <v>2350</v>
      </c>
      <c r="AL394" s="192"/>
      <c r="AM394" s="192"/>
      <c r="AN394" s="192"/>
      <c r="AO394" s="192"/>
      <c r="AP394" s="140"/>
      <c r="AQ394" s="194"/>
      <c r="AR394" s="207"/>
      <c r="AS394" s="208"/>
    </row>
    <row r="395" spans="1:45">
      <c r="A395" s="312" t="s">
        <v>363</v>
      </c>
      <c r="B395" s="313">
        <v>0</v>
      </c>
      <c r="C395" s="314">
        <v>0.16129367088135299</v>
      </c>
      <c r="D395" s="315">
        <v>4571</v>
      </c>
      <c r="E395" s="316">
        <v>0.57097751918687101</v>
      </c>
      <c r="F395" s="317">
        <v>1.2180841092355799E-3</v>
      </c>
      <c r="G395" s="318">
        <v>4114.05</v>
      </c>
      <c r="H395" s="319">
        <v>2460.5299006558798</v>
      </c>
      <c r="I395" s="320">
        <v>6574.5828538126998</v>
      </c>
      <c r="J395" s="219" t="s">
        <v>4142</v>
      </c>
      <c r="K395" s="220">
        <v>51</v>
      </c>
      <c r="L395" s="234">
        <v>35711122</v>
      </c>
      <c r="M395" s="321" t="s">
        <v>1444</v>
      </c>
      <c r="N395" s="220" t="s">
        <v>5033</v>
      </c>
      <c r="O395" s="220" t="s">
        <v>5034</v>
      </c>
      <c r="P395" s="321" t="s">
        <v>1445</v>
      </c>
      <c r="Q395" s="322" t="s">
        <v>1446</v>
      </c>
      <c r="R395" s="323" t="s">
        <v>58</v>
      </c>
      <c r="S395" s="324" t="s">
        <v>1583</v>
      </c>
      <c r="T395" s="325">
        <v>40</v>
      </c>
      <c r="U395" s="326"/>
      <c r="V395" s="326" t="s">
        <v>2349</v>
      </c>
      <c r="W395" s="327">
        <v>51</v>
      </c>
      <c r="X395" s="333" t="s">
        <v>884</v>
      </c>
      <c r="Y395" s="329">
        <v>13560753000101</v>
      </c>
      <c r="Z395" s="330">
        <v>95755000</v>
      </c>
      <c r="AA395" s="331"/>
      <c r="AB395" s="218" t="s">
        <v>5638</v>
      </c>
      <c r="AC395" s="332" t="s">
        <v>6836</v>
      </c>
      <c r="AD395" s="332">
        <v>160</v>
      </c>
      <c r="AE395" s="332" t="s">
        <v>6837</v>
      </c>
      <c r="AF395" s="332" t="s">
        <v>6838</v>
      </c>
      <c r="AG395"/>
      <c r="AH395"/>
      <c r="AI395"/>
      <c r="AJ395"/>
      <c r="AK395" s="193" t="s">
        <v>2350</v>
      </c>
      <c r="AL395" s="192"/>
      <c r="AM395" s="192"/>
      <c r="AN395" s="192"/>
      <c r="AO395" s="192"/>
      <c r="AP395" s="140"/>
      <c r="AQ395" s="194"/>
      <c r="AR395" s="207"/>
      <c r="AS395" s="208"/>
    </row>
    <row r="396" spans="1:45">
      <c r="A396" s="312" t="s">
        <v>364</v>
      </c>
      <c r="B396" s="313">
        <v>244</v>
      </c>
      <c r="C396" s="314">
        <v>0.21376187450558301</v>
      </c>
      <c r="D396" s="315">
        <v>2436</v>
      </c>
      <c r="E396" s="316">
        <v>0.68854422768072299</v>
      </c>
      <c r="F396" s="317">
        <v>1.4688928268807801E-3</v>
      </c>
      <c r="G396" s="318">
        <v>4114.05</v>
      </c>
      <c r="H396" s="319">
        <v>2967.16351029917</v>
      </c>
      <c r="I396" s="320">
        <v>7081.2164634559904</v>
      </c>
      <c r="J396" s="222" t="s">
        <v>4143</v>
      </c>
      <c r="K396" s="220">
        <v>55</v>
      </c>
      <c r="L396" s="234">
        <v>36160250</v>
      </c>
      <c r="M396" s="321" t="s">
        <v>1447</v>
      </c>
      <c r="N396" s="220" t="s">
        <v>5035</v>
      </c>
      <c r="O396" s="220" t="s">
        <v>5036</v>
      </c>
      <c r="P396" s="321" t="s">
        <v>1448</v>
      </c>
      <c r="Q396" s="322" t="s">
        <v>6848</v>
      </c>
      <c r="R396" s="323" t="s">
        <v>58</v>
      </c>
      <c r="S396" s="324"/>
      <c r="T396" s="325"/>
      <c r="U396" s="326"/>
      <c r="V396" s="326"/>
      <c r="W396" s="327"/>
      <c r="X396" s="333" t="s">
        <v>2479</v>
      </c>
      <c r="Y396" s="329" t="s">
        <v>7238</v>
      </c>
      <c r="Z396" s="330" t="s">
        <v>1448</v>
      </c>
      <c r="AA396" s="331"/>
      <c r="AB396" s="218" t="s">
        <v>5639</v>
      </c>
      <c r="AC396" s="332" t="s">
        <v>6839</v>
      </c>
      <c r="AD396" s="332">
        <v>415</v>
      </c>
      <c r="AE396" s="332" t="s">
        <v>6840</v>
      </c>
      <c r="AF396" s="332" t="s">
        <v>6841</v>
      </c>
      <c r="AG396"/>
      <c r="AH396"/>
      <c r="AI396"/>
      <c r="AJ396"/>
      <c r="AK396" s="193" t="s">
        <v>2350</v>
      </c>
      <c r="AL396" s="192"/>
      <c r="AM396" s="192"/>
      <c r="AN396" s="192"/>
      <c r="AO396" s="192"/>
      <c r="AP396" s="140"/>
      <c r="AQ396" s="194"/>
      <c r="AR396" s="207"/>
      <c r="AS396" s="208"/>
    </row>
    <row r="397" spans="1:45">
      <c r="A397" s="312" t="s">
        <v>365</v>
      </c>
      <c r="B397" s="313">
        <v>864</v>
      </c>
      <c r="C397" s="314">
        <v>0.34199446463038102</v>
      </c>
      <c r="D397" s="315">
        <v>25863</v>
      </c>
      <c r="E397" s="316">
        <v>1.5700768557827001</v>
      </c>
      <c r="F397" s="317">
        <v>3.3494938137512702E-3</v>
      </c>
      <c r="G397" s="318">
        <v>4114.05</v>
      </c>
      <c r="H397" s="319">
        <v>6765.9775037775698</v>
      </c>
      <c r="I397" s="320">
        <v>10880.030456934401</v>
      </c>
      <c r="J397" s="222" t="s">
        <v>4144</v>
      </c>
      <c r="K397" s="220">
        <v>53</v>
      </c>
      <c r="L397" s="234">
        <v>32381400</v>
      </c>
      <c r="M397" s="321" t="s">
        <v>1449</v>
      </c>
      <c r="N397" s="220" t="s">
        <v>5037</v>
      </c>
      <c r="O397" s="220" t="s">
        <v>5038</v>
      </c>
      <c r="P397" s="321" t="s">
        <v>1450</v>
      </c>
      <c r="Q397" s="322" t="s">
        <v>1451</v>
      </c>
      <c r="R397" s="323" t="s">
        <v>58</v>
      </c>
      <c r="S397" s="324" t="s">
        <v>1584</v>
      </c>
      <c r="T397" s="325">
        <v>329</v>
      </c>
      <c r="U397" s="326" t="s">
        <v>2351</v>
      </c>
      <c r="V397" s="326" t="s">
        <v>2349</v>
      </c>
      <c r="W397" s="327">
        <v>53</v>
      </c>
      <c r="X397" s="333" t="s">
        <v>885</v>
      </c>
      <c r="Y397" s="329">
        <v>14444353000195</v>
      </c>
      <c r="Z397" s="330">
        <v>96225000</v>
      </c>
      <c r="AA397" s="331"/>
      <c r="AB397" s="218" t="s">
        <v>5640</v>
      </c>
      <c r="AC397" s="332" t="s">
        <v>6842</v>
      </c>
      <c r="AD397" s="332">
        <v>276</v>
      </c>
      <c r="AE397" s="332" t="s">
        <v>6843</v>
      </c>
      <c r="AF397" s="332" t="s">
        <v>6844</v>
      </c>
      <c r="AG397"/>
      <c r="AH397"/>
      <c r="AI397"/>
      <c r="AJ397"/>
      <c r="AK397" s="193" t="s">
        <v>2350</v>
      </c>
      <c r="AL397" s="192"/>
      <c r="AM397" s="192"/>
      <c r="AN397" s="192"/>
      <c r="AO397" s="192"/>
      <c r="AP397" s="140"/>
      <c r="AQ397" s="194"/>
      <c r="AR397" s="207"/>
      <c r="AS397" s="208"/>
    </row>
    <row r="398" spans="1:45">
      <c r="A398" s="312" t="s">
        <v>366</v>
      </c>
      <c r="B398" s="313">
        <v>637</v>
      </c>
      <c r="C398" s="314">
        <v>0.20912654898947899</v>
      </c>
      <c r="D398" s="315">
        <v>7225</v>
      </c>
      <c r="E398" s="316">
        <v>0.79292999831445599</v>
      </c>
      <c r="F398" s="317">
        <v>1.69158223962742E-3</v>
      </c>
      <c r="G398" s="318">
        <v>4114.05</v>
      </c>
      <c r="H398" s="319">
        <v>3416.9961240473899</v>
      </c>
      <c r="I398" s="320">
        <v>7531.0490772042103</v>
      </c>
      <c r="J398" s="216" t="s">
        <v>4145</v>
      </c>
      <c r="K398" s="220">
        <v>54</v>
      </c>
      <c r="L398" s="234">
        <v>33524504</v>
      </c>
      <c r="M398" s="321" t="s">
        <v>1452</v>
      </c>
      <c r="N398" s="220" t="s">
        <v>5039</v>
      </c>
      <c r="O398" s="220" t="s">
        <v>5040</v>
      </c>
      <c r="P398" s="321" t="s">
        <v>1453</v>
      </c>
      <c r="Q398" s="322" t="s">
        <v>1454</v>
      </c>
      <c r="R398" s="323" t="s">
        <v>58</v>
      </c>
      <c r="S398" s="324" t="s">
        <v>1585</v>
      </c>
      <c r="T398" s="325">
        <v>481</v>
      </c>
      <c r="U398" s="326" t="s">
        <v>2371</v>
      </c>
      <c r="V398" s="326" t="s">
        <v>2349</v>
      </c>
      <c r="W398" s="327">
        <v>54</v>
      </c>
      <c r="X398" s="333" t="s">
        <v>886</v>
      </c>
      <c r="Y398" s="329">
        <v>14372187000169</v>
      </c>
      <c r="Z398" s="330">
        <v>99870000</v>
      </c>
      <c r="AA398" s="331"/>
      <c r="AB398" s="218" t="s">
        <v>5641</v>
      </c>
      <c r="AC398" s="332" t="s">
        <v>6845</v>
      </c>
      <c r="AD398" s="332">
        <v>140</v>
      </c>
      <c r="AE398" s="332" t="s">
        <v>6846</v>
      </c>
      <c r="AF398" s="332" t="s">
        <v>6847</v>
      </c>
      <c r="AG398"/>
      <c r="AH398"/>
      <c r="AI398"/>
      <c r="AJ398"/>
      <c r="AK398" s="193" t="s">
        <v>2350</v>
      </c>
      <c r="AL398" s="192"/>
      <c r="AM398" s="192"/>
      <c r="AN398" s="192"/>
      <c r="AO398" s="192"/>
      <c r="AP398" s="140"/>
      <c r="AQ398" s="194"/>
      <c r="AR398" s="207"/>
      <c r="AS398" s="208"/>
    </row>
    <row r="399" spans="1:45">
      <c r="A399" s="312" t="s">
        <v>367</v>
      </c>
      <c r="B399" s="313">
        <v>59</v>
      </c>
      <c r="C399" s="314">
        <v>0.200466963669376</v>
      </c>
      <c r="D399" s="315">
        <v>2448</v>
      </c>
      <c r="E399" s="316">
        <v>0.64619638555259595</v>
      </c>
      <c r="F399" s="317">
        <v>1.3785508574979E-3</v>
      </c>
      <c r="G399" s="318">
        <v>4114.05</v>
      </c>
      <c r="H399" s="319">
        <v>2784.6727321457702</v>
      </c>
      <c r="I399" s="320">
        <v>6898.7256853025901</v>
      </c>
      <c r="J399" s="219" t="s">
        <v>4146</v>
      </c>
      <c r="K399" s="220">
        <v>51</v>
      </c>
      <c r="L399" s="234">
        <v>36148075</v>
      </c>
      <c r="M399" s="321" t="s">
        <v>1455</v>
      </c>
      <c r="N399" s="220" t="s">
        <v>5041</v>
      </c>
      <c r="O399" s="220" t="s">
        <v>5042</v>
      </c>
      <c r="P399" s="321" t="s">
        <v>1456</v>
      </c>
      <c r="Q399" s="322" t="s">
        <v>1457</v>
      </c>
      <c r="R399" s="323" t="s">
        <v>58</v>
      </c>
      <c r="S399" s="324" t="s">
        <v>1586</v>
      </c>
      <c r="T399" s="325">
        <v>1735</v>
      </c>
      <c r="U399" s="326" t="s">
        <v>2351</v>
      </c>
      <c r="V399" s="326" t="s">
        <v>2349</v>
      </c>
      <c r="W399" s="327">
        <v>51</v>
      </c>
      <c r="X399" s="333" t="s">
        <v>887</v>
      </c>
      <c r="Y399" s="329">
        <v>13666918000116</v>
      </c>
      <c r="Z399" s="330">
        <v>95748000</v>
      </c>
      <c r="AA399" s="331"/>
      <c r="AB399" s="218" t="s">
        <v>5642</v>
      </c>
      <c r="AC399" s="332" t="s">
        <v>7194</v>
      </c>
      <c r="AD399" s="332">
        <v>341</v>
      </c>
      <c r="AE399" s="332" t="s">
        <v>7195</v>
      </c>
      <c r="AF399" s="332" t="s">
        <v>7196</v>
      </c>
      <c r="AG399"/>
      <c r="AH399"/>
      <c r="AI399"/>
      <c r="AJ399" s="192"/>
      <c r="AK399" s="193" t="s">
        <v>2350</v>
      </c>
      <c r="AL399" s="192"/>
      <c r="AM399" s="192"/>
      <c r="AN399" s="192"/>
      <c r="AO399" s="192"/>
      <c r="AP399" s="140"/>
      <c r="AQ399" s="194"/>
      <c r="AR399" s="207"/>
      <c r="AS399" s="208"/>
    </row>
    <row r="400" spans="1:45">
      <c r="A400" s="312" t="s">
        <v>368</v>
      </c>
      <c r="B400" s="313">
        <v>123</v>
      </c>
      <c r="C400" s="314">
        <v>0.323342607344619</v>
      </c>
      <c r="D400" s="315">
        <v>3647</v>
      </c>
      <c r="E400" s="316">
        <v>1.10650479564481</v>
      </c>
      <c r="F400" s="317">
        <v>2.3605411125245902E-3</v>
      </c>
      <c r="G400" s="318">
        <v>4114.05</v>
      </c>
      <c r="H400" s="319">
        <v>4768.2930472996704</v>
      </c>
      <c r="I400" s="320">
        <v>8882.3460004564895</v>
      </c>
      <c r="J400" s="216" t="s">
        <v>4147</v>
      </c>
      <c r="K400" s="220">
        <v>54</v>
      </c>
      <c r="L400" s="234">
        <v>32341100</v>
      </c>
      <c r="M400" s="321" t="s">
        <v>1458</v>
      </c>
      <c r="N400" s="223" t="s">
        <v>5043</v>
      </c>
      <c r="O400" s="220" t="s">
        <v>5044</v>
      </c>
      <c r="P400" s="321" t="s">
        <v>1459</v>
      </c>
      <c r="Q400" s="322" t="s">
        <v>1460</v>
      </c>
      <c r="R400" s="323" t="s">
        <v>58</v>
      </c>
      <c r="S400" s="324" t="s">
        <v>1587</v>
      </c>
      <c r="T400" s="325">
        <v>141</v>
      </c>
      <c r="U400" s="326" t="s">
        <v>2351</v>
      </c>
      <c r="V400" s="326" t="s">
        <v>2349</v>
      </c>
      <c r="W400" s="327">
        <v>54</v>
      </c>
      <c r="X400" s="333" t="s">
        <v>888</v>
      </c>
      <c r="Y400" s="329">
        <v>14351913000167</v>
      </c>
      <c r="Z400" s="330">
        <v>95280000</v>
      </c>
      <c r="AA400" s="331"/>
      <c r="AB400" s="218" t="s">
        <v>5643</v>
      </c>
      <c r="AC400" s="332" t="s">
        <v>6849</v>
      </c>
      <c r="AD400" s="332">
        <v>694</v>
      </c>
      <c r="AE400" s="332" t="s">
        <v>6850</v>
      </c>
      <c r="AF400" s="332" t="s">
        <v>6851</v>
      </c>
      <c r="AG400"/>
      <c r="AH400"/>
      <c r="AI400"/>
      <c r="AJ400"/>
      <c r="AK400" s="193" t="s">
        <v>2350</v>
      </c>
      <c r="AL400" s="192"/>
      <c r="AM400" s="192"/>
      <c r="AN400" s="192"/>
      <c r="AO400" s="192"/>
      <c r="AP400" s="140"/>
      <c r="AQ400" s="194"/>
      <c r="AR400" s="207"/>
      <c r="AS400" s="208"/>
    </row>
    <row r="401" spans="1:45">
      <c r="A401" s="312" t="s">
        <v>369</v>
      </c>
      <c r="B401" s="313">
        <v>4512</v>
      </c>
      <c r="C401" s="314">
        <v>0.35669972317315002</v>
      </c>
      <c r="D401" s="315">
        <v>232133</v>
      </c>
      <c r="E401" s="316">
        <v>2.2759530816048601</v>
      </c>
      <c r="F401" s="317">
        <v>4.85536153160053E-3</v>
      </c>
      <c r="G401" s="318">
        <v>4114.05</v>
      </c>
      <c r="H401" s="319">
        <v>9807.8302938330798</v>
      </c>
      <c r="I401" s="320">
        <v>13921.883246989901</v>
      </c>
      <c r="J401" s="216" t="s">
        <v>4148</v>
      </c>
      <c r="K401" s="220">
        <v>51</v>
      </c>
      <c r="L401" s="234">
        <v>22000292</v>
      </c>
      <c r="M401" s="321" t="s">
        <v>1461</v>
      </c>
      <c r="N401" s="220" t="s">
        <v>5045</v>
      </c>
      <c r="O401" s="220" t="s">
        <v>5046</v>
      </c>
      <c r="P401" s="321" t="s">
        <v>1462</v>
      </c>
      <c r="Q401" s="322" t="s">
        <v>1463</v>
      </c>
      <c r="R401" s="323" t="s">
        <v>58</v>
      </c>
      <c r="S401" s="324" t="s">
        <v>1588</v>
      </c>
      <c r="T401" s="325">
        <v>600</v>
      </c>
      <c r="U401" s="326" t="s">
        <v>2356</v>
      </c>
      <c r="V401" s="326" t="s">
        <v>2349</v>
      </c>
      <c r="W401" s="327">
        <v>51</v>
      </c>
      <c r="X401" s="333" t="s">
        <v>889</v>
      </c>
      <c r="Y401" s="329">
        <v>18252451000181</v>
      </c>
      <c r="Z401" s="330">
        <v>93010190</v>
      </c>
      <c r="AA401" s="331"/>
      <c r="AB401" s="218" t="s">
        <v>5644</v>
      </c>
      <c r="AC401" s="332" t="s">
        <v>6852</v>
      </c>
      <c r="AD401" s="332">
        <v>600</v>
      </c>
      <c r="AE401" s="332" t="s">
        <v>6853</v>
      </c>
      <c r="AF401" s="332" t="s">
        <v>6854</v>
      </c>
      <c r="AG401"/>
      <c r="AH401"/>
      <c r="AI401"/>
      <c r="AJ401"/>
      <c r="AK401" s="193" t="s">
        <v>2350</v>
      </c>
      <c r="AL401" s="192"/>
      <c r="AM401" s="192"/>
      <c r="AN401" s="192"/>
      <c r="AO401" s="192"/>
      <c r="AP401" s="140"/>
      <c r="AQ401" s="194"/>
      <c r="AR401" s="207"/>
      <c r="AS401" s="208"/>
    </row>
    <row r="402" spans="1:45">
      <c r="A402" s="312" t="s">
        <v>370</v>
      </c>
      <c r="B402" s="313">
        <v>4</v>
      </c>
      <c r="C402" s="314">
        <v>0.30422688915818902</v>
      </c>
      <c r="D402" s="315">
        <v>42785</v>
      </c>
      <c r="E402" s="316">
        <v>1.5062301170777801</v>
      </c>
      <c r="F402" s="317">
        <v>3.2132875793031502E-3</v>
      </c>
      <c r="G402" s="318">
        <v>4114.05</v>
      </c>
      <c r="H402" s="319">
        <v>6490.8409101923498</v>
      </c>
      <c r="I402" s="320">
        <v>10604.8938633492</v>
      </c>
      <c r="J402" s="222" t="s">
        <v>4149</v>
      </c>
      <c r="K402" s="220">
        <v>53</v>
      </c>
      <c r="L402" s="234">
        <v>32519500</v>
      </c>
      <c r="M402" s="321" t="s">
        <v>1464</v>
      </c>
      <c r="N402" s="220" t="s">
        <v>5047</v>
      </c>
      <c r="O402" s="220" t="s">
        <v>5048</v>
      </c>
      <c r="P402" s="321" t="s">
        <v>1465</v>
      </c>
      <c r="Q402" s="322" t="s">
        <v>1466</v>
      </c>
      <c r="R402" s="323" t="s">
        <v>58</v>
      </c>
      <c r="S402" s="324" t="s">
        <v>1589</v>
      </c>
      <c r="T402" s="325">
        <v>202</v>
      </c>
      <c r="U402" s="326" t="s">
        <v>2351</v>
      </c>
      <c r="V402" s="326" t="s">
        <v>2349</v>
      </c>
      <c r="W402" s="327">
        <v>53</v>
      </c>
      <c r="X402" s="333" t="s">
        <v>890</v>
      </c>
      <c r="Y402" s="329">
        <v>14798829000196</v>
      </c>
      <c r="Z402" s="330">
        <v>96170000</v>
      </c>
      <c r="AA402" s="331"/>
      <c r="AB402" s="218" t="s">
        <v>5645</v>
      </c>
      <c r="AC402" s="332" t="s">
        <v>6855</v>
      </c>
      <c r="AD402" s="332">
        <v>244</v>
      </c>
      <c r="AE402" s="332" t="s">
        <v>6856</v>
      </c>
      <c r="AF402" s="332" t="s">
        <v>6857</v>
      </c>
      <c r="AG402"/>
      <c r="AH402"/>
      <c r="AI402"/>
      <c r="AJ402"/>
      <c r="AK402" s="193" t="s">
        <v>2350</v>
      </c>
      <c r="AL402" s="192"/>
      <c r="AM402" s="192"/>
      <c r="AN402" s="192"/>
      <c r="AO402" s="192"/>
      <c r="AP402" s="140"/>
      <c r="AQ402" s="194"/>
      <c r="AR402" s="207"/>
      <c r="AS402" s="208"/>
    </row>
    <row r="403" spans="1:45">
      <c r="A403" s="312" t="s">
        <v>371</v>
      </c>
      <c r="B403" s="313">
        <v>970</v>
      </c>
      <c r="C403" s="314">
        <v>0.260247314098563</v>
      </c>
      <c r="D403" s="315">
        <v>35370</v>
      </c>
      <c r="E403" s="316">
        <v>1.25222253478636</v>
      </c>
      <c r="F403" s="317">
        <v>2.6714052998481701E-3</v>
      </c>
      <c r="G403" s="318">
        <v>4114.05</v>
      </c>
      <c r="H403" s="319">
        <v>5396.2387056933003</v>
      </c>
      <c r="I403" s="320">
        <v>9510.2916588501193</v>
      </c>
      <c r="J403" s="278" t="s">
        <v>4150</v>
      </c>
      <c r="K403" s="279">
        <v>55</v>
      </c>
      <c r="L403" s="280">
        <v>33529300</v>
      </c>
      <c r="M403" s="321" t="s">
        <v>1467</v>
      </c>
      <c r="N403" s="279" t="s">
        <v>5049</v>
      </c>
      <c r="O403" s="279" t="s">
        <v>5050</v>
      </c>
      <c r="P403" s="321" t="s">
        <v>1468</v>
      </c>
      <c r="Q403" s="322" t="s">
        <v>6880</v>
      </c>
      <c r="R403" s="323" t="s">
        <v>58</v>
      </c>
      <c r="S403" s="324"/>
      <c r="T403" s="325"/>
      <c r="U403" s="326"/>
      <c r="V403" s="326"/>
      <c r="W403" s="327"/>
      <c r="X403" s="333" t="s">
        <v>2479</v>
      </c>
      <c r="Y403" s="329" t="s">
        <v>7239</v>
      </c>
      <c r="Z403" s="330" t="s">
        <v>1468</v>
      </c>
      <c r="AA403" s="331"/>
      <c r="AB403" s="218" t="s">
        <v>5646</v>
      </c>
      <c r="AC403" s="332" t="s">
        <v>6858</v>
      </c>
      <c r="AD403" s="332">
        <v>2438</v>
      </c>
      <c r="AE403" s="332" t="s">
        <v>6859</v>
      </c>
      <c r="AF403" s="332" t="s">
        <v>6860</v>
      </c>
      <c r="AG403"/>
      <c r="AH403"/>
      <c r="AI403"/>
      <c r="AJ403"/>
      <c r="AK403" s="193" t="s">
        <v>2350</v>
      </c>
      <c r="AL403" s="192"/>
      <c r="AM403" s="192"/>
      <c r="AN403" s="192"/>
      <c r="AO403" s="192"/>
      <c r="AP403" s="140"/>
      <c r="AQ403" s="194"/>
      <c r="AR403" s="207"/>
      <c r="AS403" s="208"/>
    </row>
    <row r="404" spans="1:45">
      <c r="A404" s="312" t="s">
        <v>372</v>
      </c>
      <c r="B404" s="313">
        <v>776</v>
      </c>
      <c r="C404" s="314">
        <v>0.16559210726653401</v>
      </c>
      <c r="D404" s="315">
        <v>21329</v>
      </c>
      <c r="E404" s="316">
        <v>0.73855902077930202</v>
      </c>
      <c r="F404" s="317">
        <v>1.5755909413474301E-3</v>
      </c>
      <c r="G404" s="318">
        <v>4114.05</v>
      </c>
      <c r="H404" s="319">
        <v>3182.6937015218</v>
      </c>
      <c r="I404" s="320">
        <v>7296.74665467862</v>
      </c>
      <c r="J404" s="281" t="s">
        <v>4151</v>
      </c>
      <c r="K404" s="279">
        <v>54</v>
      </c>
      <c r="L404" s="280">
        <v>32919900</v>
      </c>
      <c r="M404" s="321" t="s">
        <v>1469</v>
      </c>
      <c r="N404" s="279" t="s">
        <v>5051</v>
      </c>
      <c r="O404" s="279" t="s">
        <v>5052</v>
      </c>
      <c r="P404" s="321" t="s">
        <v>1470</v>
      </c>
      <c r="Q404" s="322" t="s">
        <v>1471</v>
      </c>
      <c r="R404" s="323" t="s">
        <v>58</v>
      </c>
      <c r="S404" s="324" t="s">
        <v>1590</v>
      </c>
      <c r="T404" s="325">
        <v>174</v>
      </c>
      <c r="U404" s="326" t="s">
        <v>2351</v>
      </c>
      <c r="V404" s="326" t="s">
        <v>2349</v>
      </c>
      <c r="W404" s="327">
        <v>54</v>
      </c>
      <c r="X404" s="333" t="s">
        <v>891</v>
      </c>
      <c r="Y404" s="329">
        <v>13600294000134</v>
      </c>
      <c r="Z404" s="330">
        <v>95190000</v>
      </c>
      <c r="AA404" s="331"/>
      <c r="AB404" s="218" t="s">
        <v>5647</v>
      </c>
      <c r="AC404" s="332" t="s">
        <v>6861</v>
      </c>
      <c r="AD404" s="332">
        <v>509</v>
      </c>
      <c r="AE404" s="332" t="s">
        <v>6862</v>
      </c>
      <c r="AF404" s="332" t="s">
        <v>6863</v>
      </c>
      <c r="AG404"/>
      <c r="AH404"/>
      <c r="AI404"/>
      <c r="AJ404"/>
      <c r="AK404" s="193" t="s">
        <v>2350</v>
      </c>
      <c r="AL404" s="192"/>
      <c r="AM404" s="192"/>
      <c r="AN404" s="192"/>
      <c r="AO404" s="192"/>
      <c r="AP404" s="140"/>
      <c r="AQ404" s="194"/>
      <c r="AR404" s="207"/>
      <c r="AS404" s="208"/>
    </row>
    <row r="405" spans="1:45">
      <c r="A405" s="312" t="s">
        <v>373</v>
      </c>
      <c r="B405" s="313">
        <v>106</v>
      </c>
      <c r="C405" s="314">
        <v>0.160958634982618</v>
      </c>
      <c r="D405" s="315">
        <v>6006</v>
      </c>
      <c r="E405" s="316">
        <v>0.593611190550553</v>
      </c>
      <c r="F405" s="317">
        <v>1.2663692246653901E-3</v>
      </c>
      <c r="G405" s="318">
        <v>4114.05</v>
      </c>
      <c r="H405" s="319">
        <v>2558.0658338240801</v>
      </c>
      <c r="I405" s="320">
        <v>6672.1187869809</v>
      </c>
      <c r="J405" s="282" t="s">
        <v>4152</v>
      </c>
      <c r="K405" s="279">
        <v>55</v>
      </c>
      <c r="L405" s="280">
        <v>35331372</v>
      </c>
      <c r="M405" s="321" t="s">
        <v>1472</v>
      </c>
      <c r="N405" s="279" t="s">
        <v>5053</v>
      </c>
      <c r="O405" s="279" t="s">
        <v>5054</v>
      </c>
      <c r="P405" s="321" t="s">
        <v>1473</v>
      </c>
      <c r="Q405" s="322" t="s">
        <v>1474</v>
      </c>
      <c r="R405" s="323" t="s">
        <v>58</v>
      </c>
      <c r="S405" s="324" t="s">
        <v>1591</v>
      </c>
      <c r="T405" s="325">
        <v>124</v>
      </c>
      <c r="U405" s="326" t="s">
        <v>2145</v>
      </c>
      <c r="V405" s="326" t="s">
        <v>2349</v>
      </c>
      <c r="W405" s="327">
        <v>55</v>
      </c>
      <c r="X405" s="333" t="s">
        <v>892</v>
      </c>
      <c r="Y405" s="329">
        <v>13773710000104</v>
      </c>
      <c r="Z405" s="330">
        <v>98690000</v>
      </c>
      <c r="AA405" s="331"/>
      <c r="AB405" s="218" t="s">
        <v>5648</v>
      </c>
      <c r="AC405" s="332" t="s">
        <v>6259</v>
      </c>
      <c r="AD405" s="332">
        <v>984</v>
      </c>
      <c r="AE405" s="332" t="s">
        <v>6864</v>
      </c>
      <c r="AF405" s="332" t="s">
        <v>6865</v>
      </c>
      <c r="AG405"/>
      <c r="AH405"/>
      <c r="AI405"/>
      <c r="AJ405"/>
      <c r="AK405" s="193" t="s">
        <v>2350</v>
      </c>
      <c r="AL405" s="192"/>
      <c r="AM405" s="192"/>
      <c r="AN405" s="192"/>
      <c r="AO405" s="192"/>
      <c r="AP405" s="140"/>
      <c r="AQ405" s="194"/>
      <c r="AR405" s="207"/>
      <c r="AS405" s="208"/>
    </row>
    <row r="406" spans="1:45">
      <c r="A406" s="312" t="s">
        <v>374</v>
      </c>
      <c r="B406" s="313">
        <v>859</v>
      </c>
      <c r="C406" s="314">
        <v>0.309927987554796</v>
      </c>
      <c r="D406" s="315">
        <v>3133</v>
      </c>
      <c r="E406" s="316">
        <v>1.03670419407911</v>
      </c>
      <c r="F406" s="317">
        <v>2.21163331716455E-3</v>
      </c>
      <c r="G406" s="318">
        <v>4114.05</v>
      </c>
      <c r="H406" s="319">
        <v>4467.4993006723898</v>
      </c>
      <c r="I406" s="320">
        <v>8581.5522538292098</v>
      </c>
      <c r="J406" s="281" t="s">
        <v>4153</v>
      </c>
      <c r="K406" s="279">
        <v>55</v>
      </c>
      <c r="L406" s="280">
        <v>32771100</v>
      </c>
      <c r="M406" s="321" t="s">
        <v>1475</v>
      </c>
      <c r="N406" s="279" t="s">
        <v>5055</v>
      </c>
      <c r="O406" s="279" t="s">
        <v>5056</v>
      </c>
      <c r="P406" s="321" t="s">
        <v>1476</v>
      </c>
      <c r="Q406" s="322" t="s">
        <v>1477</v>
      </c>
      <c r="R406" s="323" t="s">
        <v>58</v>
      </c>
      <c r="S406" s="324" t="s">
        <v>1592</v>
      </c>
      <c r="T406" s="325">
        <v>853</v>
      </c>
      <c r="U406" s="326" t="s">
        <v>2351</v>
      </c>
      <c r="V406" s="326" t="s">
        <v>2349</v>
      </c>
      <c r="W406" s="327">
        <v>55</v>
      </c>
      <c r="X406" s="333" t="s">
        <v>893</v>
      </c>
      <c r="Y406" s="329">
        <v>14368334000127</v>
      </c>
      <c r="Z406" s="330">
        <v>97190000</v>
      </c>
      <c r="AA406" s="331"/>
      <c r="AB406" s="218" t="s">
        <v>5649</v>
      </c>
      <c r="AC406" s="332" t="s">
        <v>6866</v>
      </c>
      <c r="AD406" s="332">
        <v>853</v>
      </c>
      <c r="AE406" s="332" t="s">
        <v>6867</v>
      </c>
      <c r="AF406" s="332" t="s">
        <v>6868</v>
      </c>
      <c r="AG406"/>
      <c r="AH406"/>
      <c r="AI406"/>
      <c r="AJ406"/>
      <c r="AK406" s="193" t="s">
        <v>2350</v>
      </c>
      <c r="AL406" s="192"/>
      <c r="AM406" s="192"/>
      <c r="AN406" s="192"/>
      <c r="AO406" s="192"/>
      <c r="AP406" s="140"/>
      <c r="AQ406" s="194"/>
      <c r="AR406" s="207"/>
      <c r="AS406" s="208"/>
    </row>
    <row r="407" spans="1:45">
      <c r="A407" s="312" t="s">
        <v>375</v>
      </c>
      <c r="B407" s="313">
        <v>135</v>
      </c>
      <c r="C407" s="314">
        <v>0.243688433174827</v>
      </c>
      <c r="D407" s="315">
        <v>7435</v>
      </c>
      <c r="E407" s="316">
        <v>0.92795531061435299</v>
      </c>
      <c r="F407" s="317">
        <v>1.9796359400450899E-3</v>
      </c>
      <c r="G407" s="318">
        <v>4114.05</v>
      </c>
      <c r="H407" s="319">
        <v>3998.8645988910698</v>
      </c>
      <c r="I407" s="320">
        <v>8112.9175520479002</v>
      </c>
      <c r="J407" s="282" t="s">
        <v>4154</v>
      </c>
      <c r="K407" s="279">
        <v>55</v>
      </c>
      <c r="L407" s="280">
        <v>33811300</v>
      </c>
      <c r="M407" s="321" t="s">
        <v>1478</v>
      </c>
      <c r="N407" s="279" t="s">
        <v>5057</v>
      </c>
      <c r="O407" s="279" t="s">
        <v>5058</v>
      </c>
      <c r="P407" s="321" t="s">
        <v>1479</v>
      </c>
      <c r="Q407" s="322" t="s">
        <v>1480</v>
      </c>
      <c r="R407" s="323" t="s">
        <v>58</v>
      </c>
      <c r="S407" s="324" t="s">
        <v>1593</v>
      </c>
      <c r="T407" s="325">
        <v>165</v>
      </c>
      <c r="U407" s="326" t="s">
        <v>2351</v>
      </c>
      <c r="V407" s="326" t="s">
        <v>2349</v>
      </c>
      <c r="W407" s="327">
        <v>55</v>
      </c>
      <c r="X407" s="333" t="s">
        <v>894</v>
      </c>
      <c r="Y407" s="329">
        <v>14345909000196</v>
      </c>
      <c r="Z407" s="330">
        <v>98865000</v>
      </c>
      <c r="AA407" s="331"/>
      <c r="AB407" s="218" t="s">
        <v>5650</v>
      </c>
      <c r="AC407" s="332" t="s">
        <v>6869</v>
      </c>
      <c r="AD407" s="332">
        <v>548</v>
      </c>
      <c r="AE407" s="332" t="s">
        <v>6870</v>
      </c>
      <c r="AF407" s="332" t="s">
        <v>6871</v>
      </c>
      <c r="AG407"/>
      <c r="AH407"/>
      <c r="AI407"/>
      <c r="AJ407"/>
      <c r="AK407" s="193" t="s">
        <v>2350</v>
      </c>
      <c r="AL407" s="192"/>
      <c r="AM407" s="192"/>
      <c r="AN407" s="192"/>
      <c r="AO407" s="192"/>
      <c r="AP407" s="140"/>
      <c r="AQ407" s="194"/>
      <c r="AR407" s="207"/>
      <c r="AS407" s="208"/>
    </row>
    <row r="408" spans="1:45">
      <c r="A408" s="312" t="s">
        <v>376</v>
      </c>
      <c r="B408" s="313">
        <v>0</v>
      </c>
      <c r="C408" s="314">
        <v>0.32999069619464999</v>
      </c>
      <c r="D408" s="315">
        <v>5398</v>
      </c>
      <c r="E408" s="316">
        <v>1.1976685006608201</v>
      </c>
      <c r="F408" s="317">
        <v>2.55502348124758E-3</v>
      </c>
      <c r="G408" s="318">
        <v>4114.05</v>
      </c>
      <c r="H408" s="319">
        <v>5161.1474321201104</v>
      </c>
      <c r="I408" s="320">
        <v>9275.2003852769303</v>
      </c>
      <c r="J408" s="278" t="s">
        <v>4155</v>
      </c>
      <c r="K408" s="279">
        <v>55</v>
      </c>
      <c r="L408" s="280">
        <v>33632100</v>
      </c>
      <c r="M408" s="321" t="s">
        <v>1481</v>
      </c>
      <c r="N408" s="279" t="s">
        <v>5059</v>
      </c>
      <c r="O408" s="279" t="s">
        <v>5060</v>
      </c>
      <c r="P408" s="321" t="s">
        <v>1482</v>
      </c>
      <c r="Q408" s="322" t="s">
        <v>1483</v>
      </c>
      <c r="R408" s="323" t="s">
        <v>58</v>
      </c>
      <c r="S408" s="324" t="s">
        <v>1594</v>
      </c>
      <c r="T408" s="325">
        <v>1035</v>
      </c>
      <c r="U408" s="326" t="s">
        <v>1484</v>
      </c>
      <c r="V408" s="326" t="s">
        <v>2349</v>
      </c>
      <c r="W408" s="327">
        <v>55</v>
      </c>
      <c r="X408" s="333" t="s">
        <v>895</v>
      </c>
      <c r="Y408" s="329">
        <v>14341157000195</v>
      </c>
      <c r="Z408" s="330">
        <v>97880000</v>
      </c>
      <c r="AA408" s="331"/>
      <c r="AB408" s="218" t="s">
        <v>5651</v>
      </c>
      <c r="AC408" s="332" t="s">
        <v>6872</v>
      </c>
      <c r="AD408" s="332">
        <v>1035</v>
      </c>
      <c r="AE408" s="332" t="s">
        <v>6873</v>
      </c>
      <c r="AF408" s="332" t="s">
        <v>6874</v>
      </c>
      <c r="AG408"/>
      <c r="AH408"/>
      <c r="AI408"/>
      <c r="AJ408"/>
      <c r="AK408" s="193" t="s">
        <v>2350</v>
      </c>
      <c r="AL408" s="192"/>
      <c r="AM408" s="192"/>
      <c r="AN408" s="192"/>
      <c r="AO408" s="192"/>
      <c r="AP408" s="140"/>
      <c r="AQ408" s="194"/>
      <c r="AR408" s="207"/>
      <c r="AS408" s="208"/>
    </row>
    <row r="409" spans="1:45">
      <c r="A409" s="312" t="s">
        <v>377</v>
      </c>
      <c r="B409" s="313">
        <v>222</v>
      </c>
      <c r="C409" s="314">
        <v>0.20871894999750701</v>
      </c>
      <c r="D409" s="315">
        <v>6083</v>
      </c>
      <c r="E409" s="316">
        <v>0.77122225560498303</v>
      </c>
      <c r="F409" s="317">
        <v>1.64527243660849E-3</v>
      </c>
      <c r="G409" s="318">
        <v>4114.05</v>
      </c>
      <c r="H409" s="319">
        <v>3323.4503219491398</v>
      </c>
      <c r="I409" s="320">
        <v>7437.5032751059598</v>
      </c>
      <c r="J409" s="283" t="s">
        <v>4156</v>
      </c>
      <c r="K409" s="279">
        <v>55</v>
      </c>
      <c r="L409" s="280">
        <v>35631122</v>
      </c>
      <c r="M409" s="321" t="s">
        <v>1485</v>
      </c>
      <c r="N409" s="284" t="s">
        <v>5061</v>
      </c>
      <c r="O409" s="279" t="s">
        <v>5062</v>
      </c>
      <c r="P409" s="321" t="s">
        <v>1486</v>
      </c>
      <c r="Q409" s="322" t="s">
        <v>1487</v>
      </c>
      <c r="R409" s="323" t="s">
        <v>58</v>
      </c>
      <c r="S409" s="324" t="s">
        <v>1595</v>
      </c>
      <c r="T409" s="325">
        <v>536</v>
      </c>
      <c r="U409" s="326"/>
      <c r="V409" s="326" t="s">
        <v>2349</v>
      </c>
      <c r="W409" s="352">
        <v>55</v>
      </c>
      <c r="X409" s="333" t="s">
        <v>896</v>
      </c>
      <c r="Y409" s="329">
        <v>13567234000167</v>
      </c>
      <c r="Z409" s="330">
        <v>97980000</v>
      </c>
      <c r="AA409" s="331"/>
      <c r="AB409" s="218" t="s">
        <v>5652</v>
      </c>
      <c r="AC409" s="332" t="s">
        <v>6875</v>
      </c>
      <c r="AD409" s="332">
        <v>536</v>
      </c>
      <c r="AE409" s="332" t="s">
        <v>6876</v>
      </c>
      <c r="AF409" s="332" t="s">
        <v>6877</v>
      </c>
      <c r="AG409"/>
      <c r="AH409"/>
      <c r="AI409"/>
      <c r="AJ409"/>
      <c r="AK409" s="193" t="s">
        <v>2350</v>
      </c>
      <c r="AL409" s="192"/>
      <c r="AM409" s="192"/>
      <c r="AN409" s="192"/>
      <c r="AO409" s="192"/>
      <c r="AP409" s="140"/>
      <c r="AQ409" s="194"/>
      <c r="AR409" s="207"/>
      <c r="AS409" s="208"/>
    </row>
    <row r="410" spans="1:45">
      <c r="A410" s="312" t="s">
        <v>378</v>
      </c>
      <c r="B410" s="313">
        <v>101</v>
      </c>
      <c r="C410" s="314">
        <v>0.16164613794268001</v>
      </c>
      <c r="D410" s="315">
        <v>3656</v>
      </c>
      <c r="E410" s="316">
        <v>0.553370828255765</v>
      </c>
      <c r="F410" s="317">
        <v>1.1805232075910699E-3</v>
      </c>
      <c r="G410" s="318">
        <v>4114.05</v>
      </c>
      <c r="H410" s="319">
        <v>2384.6568793339702</v>
      </c>
      <c r="I410" s="320">
        <v>6498.7098324907902</v>
      </c>
      <c r="J410" s="278" t="s">
        <v>4157</v>
      </c>
      <c r="K410" s="279">
        <v>51</v>
      </c>
      <c r="L410" s="280">
        <v>36451050</v>
      </c>
      <c r="M410" s="321" t="s">
        <v>1488</v>
      </c>
      <c r="N410" s="279" t="s">
        <v>5063</v>
      </c>
      <c r="O410" s="279" t="s">
        <v>5064</v>
      </c>
      <c r="P410" s="321" t="s">
        <v>1489</v>
      </c>
      <c r="Q410" s="322" t="s">
        <v>1490</v>
      </c>
      <c r="R410" s="323" t="s">
        <v>58</v>
      </c>
      <c r="S410" s="324" t="s">
        <v>1596</v>
      </c>
      <c r="T410" s="325">
        <v>1256</v>
      </c>
      <c r="U410" s="326" t="s">
        <v>2356</v>
      </c>
      <c r="V410" s="326" t="s">
        <v>2349</v>
      </c>
      <c r="W410" s="327">
        <v>51</v>
      </c>
      <c r="X410" s="333" t="s">
        <v>897</v>
      </c>
      <c r="Y410" s="329">
        <v>14298290000106</v>
      </c>
      <c r="Z410" s="330">
        <v>95758000</v>
      </c>
      <c r="AA410" s="331"/>
      <c r="AB410" s="218" t="s">
        <v>5653</v>
      </c>
      <c r="AC410" s="332" t="s">
        <v>6127</v>
      </c>
      <c r="AD410" s="332">
        <v>1256</v>
      </c>
      <c r="AE410" s="332" t="s">
        <v>6878</v>
      </c>
      <c r="AF410" s="332" t="s">
        <v>6879</v>
      </c>
      <c r="AG410"/>
      <c r="AH410"/>
      <c r="AI410"/>
      <c r="AJ410"/>
      <c r="AK410" s="193" t="s">
        <v>2350</v>
      </c>
      <c r="AL410" s="192"/>
      <c r="AM410" s="192"/>
      <c r="AN410" s="192"/>
      <c r="AO410" s="192"/>
      <c r="AP410" s="140"/>
      <c r="AQ410" s="194"/>
      <c r="AR410" s="207"/>
      <c r="AS410" s="208"/>
    </row>
    <row r="411" spans="1:45">
      <c r="A411" s="312" t="s">
        <v>379</v>
      </c>
      <c r="B411" s="313">
        <v>32</v>
      </c>
      <c r="C411" s="314">
        <v>0.23536314079925699</v>
      </c>
      <c r="D411" s="315">
        <v>1836</v>
      </c>
      <c r="E411" s="316">
        <v>0.72664008567633498</v>
      </c>
      <c r="F411" s="317">
        <v>1.5501639062014401E-3</v>
      </c>
      <c r="G411" s="318">
        <v>4114.05</v>
      </c>
      <c r="H411" s="319">
        <v>3131.3310905269</v>
      </c>
      <c r="I411" s="320">
        <v>7245.3840436837199</v>
      </c>
      <c r="J411" s="278" t="s">
        <v>4158</v>
      </c>
      <c r="K411" s="279">
        <v>55</v>
      </c>
      <c r="L411" s="280">
        <v>36171141</v>
      </c>
      <c r="M411" s="321" t="s">
        <v>1491</v>
      </c>
      <c r="N411" s="279" t="s">
        <v>5065</v>
      </c>
      <c r="O411" s="279" t="s">
        <v>5066</v>
      </c>
      <c r="P411" s="321" t="s">
        <v>1492</v>
      </c>
      <c r="Q411" s="322" t="s">
        <v>1493</v>
      </c>
      <c r="R411" s="323" t="s">
        <v>58</v>
      </c>
      <c r="S411" s="324" t="s">
        <v>1597</v>
      </c>
      <c r="T411" s="325" t="s">
        <v>2359</v>
      </c>
      <c r="U411" s="326" t="s">
        <v>2351</v>
      </c>
      <c r="V411" s="326" t="s">
        <v>2349</v>
      </c>
      <c r="W411" s="327">
        <v>55</v>
      </c>
      <c r="X411" s="333" t="s">
        <v>898</v>
      </c>
      <c r="Y411" s="329">
        <v>15299216000177</v>
      </c>
      <c r="Z411" s="330">
        <v>98323000</v>
      </c>
      <c r="AA411" s="331"/>
      <c r="AB411" s="218" t="s">
        <v>5654</v>
      </c>
      <c r="AC411" s="332" t="s">
        <v>7197</v>
      </c>
      <c r="AD411" s="332">
        <v>0</v>
      </c>
      <c r="AE411" s="332" t="s">
        <v>7198</v>
      </c>
      <c r="AF411" s="332" t="s">
        <v>7199</v>
      </c>
      <c r="AG411"/>
      <c r="AH411"/>
      <c r="AI411"/>
      <c r="AJ411"/>
      <c r="AK411" s="193" t="s">
        <v>2350</v>
      </c>
      <c r="AL411" s="192"/>
      <c r="AM411" s="192"/>
      <c r="AN411" s="192"/>
      <c r="AO411" s="192"/>
      <c r="AP411" s="140"/>
      <c r="AQ411" s="194"/>
      <c r="AR411" s="207"/>
      <c r="AS411" s="208"/>
    </row>
    <row r="412" spans="1:45">
      <c r="A412" s="312" t="s">
        <v>380</v>
      </c>
      <c r="B412" s="313">
        <v>133</v>
      </c>
      <c r="C412" s="314">
        <v>0.164976845846901</v>
      </c>
      <c r="D412" s="315">
        <v>3161</v>
      </c>
      <c r="E412" s="316">
        <v>0.55258191933215395</v>
      </c>
      <c r="F412" s="317">
        <v>1.17884020363524E-3</v>
      </c>
      <c r="G412" s="318">
        <v>4114.05</v>
      </c>
      <c r="H412" s="319">
        <v>2381.2572113431802</v>
      </c>
      <c r="I412" s="320">
        <v>6495.3101645000097</v>
      </c>
      <c r="J412" s="285" t="s">
        <v>4159</v>
      </c>
      <c r="K412" s="279">
        <v>55</v>
      </c>
      <c r="L412" s="280">
        <v>33691800</v>
      </c>
      <c r="M412" s="321" t="s">
        <v>1494</v>
      </c>
      <c r="N412" s="279" t="s">
        <v>5067</v>
      </c>
      <c r="O412" s="279" t="s">
        <v>5068</v>
      </c>
      <c r="P412" s="321" t="s">
        <v>1495</v>
      </c>
      <c r="Q412" s="322" t="s">
        <v>1496</v>
      </c>
      <c r="R412" s="323" t="s">
        <v>58</v>
      </c>
      <c r="S412" s="324" t="s">
        <v>1598</v>
      </c>
      <c r="T412" s="325">
        <v>940</v>
      </c>
      <c r="U412" s="326" t="s">
        <v>2394</v>
      </c>
      <c r="V412" s="326" t="s">
        <v>2349</v>
      </c>
      <c r="W412" s="327">
        <v>55</v>
      </c>
      <c r="X412" s="333" t="s">
        <v>899</v>
      </c>
      <c r="Y412" s="329">
        <v>14363849000134</v>
      </c>
      <c r="Z412" s="330">
        <v>97920000</v>
      </c>
      <c r="AA412" s="331"/>
      <c r="AB412" s="218" t="s">
        <v>5655</v>
      </c>
      <c r="AC412" s="332" t="s">
        <v>6206</v>
      </c>
      <c r="AD412" s="332">
        <v>920</v>
      </c>
      <c r="AE412" s="332" t="s">
        <v>6881</v>
      </c>
      <c r="AF412" s="332" t="s">
        <v>6882</v>
      </c>
      <c r="AG412"/>
      <c r="AH412"/>
      <c r="AI412"/>
      <c r="AJ412"/>
      <c r="AK412" s="193" t="s">
        <v>2350</v>
      </c>
      <c r="AL412" s="192"/>
      <c r="AM412" s="192"/>
      <c r="AN412" s="192"/>
      <c r="AO412" s="192"/>
      <c r="AP412" s="140"/>
      <c r="AQ412" s="194"/>
      <c r="AR412" s="207"/>
      <c r="AS412" s="208"/>
    </row>
    <row r="413" spans="1:45">
      <c r="A413" s="312" t="s">
        <v>381</v>
      </c>
      <c r="B413" s="313">
        <v>16</v>
      </c>
      <c r="C413" s="314">
        <v>0.26891576285654201</v>
      </c>
      <c r="D413" s="315">
        <v>16415</v>
      </c>
      <c r="E413" s="316">
        <v>1.15319404956597</v>
      </c>
      <c r="F413" s="317">
        <v>2.4601447507806499E-3</v>
      </c>
      <c r="G413" s="318">
        <v>4114.05</v>
      </c>
      <c r="H413" s="319">
        <v>4969.4923965769203</v>
      </c>
      <c r="I413" s="320">
        <v>9083.5453497337403</v>
      </c>
      <c r="J413" s="278" t="s">
        <v>4160</v>
      </c>
      <c r="K413" s="279">
        <v>55</v>
      </c>
      <c r="L413" s="280">
        <v>32766100</v>
      </c>
      <c r="M413" s="321" t="s">
        <v>1497</v>
      </c>
      <c r="N413" s="279" t="s">
        <v>5069</v>
      </c>
      <c r="O413" s="279" t="s">
        <v>5070</v>
      </c>
      <c r="P413" s="321" t="s">
        <v>1498</v>
      </c>
      <c r="Q413" s="322" t="s">
        <v>1499</v>
      </c>
      <c r="R413" s="323" t="s">
        <v>58</v>
      </c>
      <c r="S413" s="324" t="s">
        <v>1599</v>
      </c>
      <c r="T413" s="325">
        <v>222</v>
      </c>
      <c r="U413" s="326" t="s">
        <v>1500</v>
      </c>
      <c r="V413" s="326" t="s">
        <v>2349</v>
      </c>
      <c r="W413" s="327">
        <v>55</v>
      </c>
      <c r="X413" s="333" t="s">
        <v>900</v>
      </c>
      <c r="Y413" s="329">
        <v>14371166000129</v>
      </c>
      <c r="Z413" s="330">
        <v>97400000</v>
      </c>
      <c r="AA413" s="331"/>
      <c r="AB413" s="218" t="s">
        <v>5656</v>
      </c>
      <c r="AC413" s="332" t="s">
        <v>3401</v>
      </c>
      <c r="AD413" s="332">
        <v>222</v>
      </c>
      <c r="AE413" s="332" t="s">
        <v>6883</v>
      </c>
      <c r="AF413" s="332" t="s">
        <v>6884</v>
      </c>
      <c r="AG413"/>
      <c r="AH413"/>
      <c r="AI413"/>
      <c r="AJ413"/>
      <c r="AK413" s="193" t="s">
        <v>2350</v>
      </c>
      <c r="AL413" s="192"/>
      <c r="AM413" s="192"/>
      <c r="AN413" s="192"/>
      <c r="AO413" s="192"/>
      <c r="AP413" s="140"/>
      <c r="AQ413" s="194"/>
      <c r="AR413" s="207"/>
      <c r="AS413" s="208"/>
    </row>
    <row r="414" spans="1:45">
      <c r="A414" s="312" t="s">
        <v>382</v>
      </c>
      <c r="B414" s="313">
        <v>176</v>
      </c>
      <c r="C414" s="314">
        <v>0.25182748732800903</v>
      </c>
      <c r="D414" s="315">
        <v>23935</v>
      </c>
      <c r="E414" s="316">
        <v>1.14276820078192</v>
      </c>
      <c r="F414" s="317">
        <v>2.4379029631403401E-3</v>
      </c>
      <c r="G414" s="318">
        <v>4114.05</v>
      </c>
      <c r="H414" s="319">
        <v>4924.5639855434902</v>
      </c>
      <c r="I414" s="320">
        <v>9038.6169387003101</v>
      </c>
      <c r="J414" s="282" t="s">
        <v>4161</v>
      </c>
      <c r="K414" s="279">
        <v>51</v>
      </c>
      <c r="L414" s="280">
        <v>36352500</v>
      </c>
      <c r="M414" s="321" t="s">
        <v>1501</v>
      </c>
      <c r="N414" s="279" t="s">
        <v>5071</v>
      </c>
      <c r="O414" s="279" t="s">
        <v>5072</v>
      </c>
      <c r="P414" s="321" t="s">
        <v>1502</v>
      </c>
      <c r="Q414" s="322" t="s">
        <v>1503</v>
      </c>
      <c r="R414" s="323" t="s">
        <v>58</v>
      </c>
      <c r="S414" s="324" t="s">
        <v>1600</v>
      </c>
      <c r="T414" s="325">
        <v>426</v>
      </c>
      <c r="U414" s="326" t="s">
        <v>2351</v>
      </c>
      <c r="V414" s="326" t="s">
        <v>2349</v>
      </c>
      <c r="W414" s="327">
        <v>51</v>
      </c>
      <c r="X414" s="333" t="s">
        <v>901</v>
      </c>
      <c r="Y414" s="329">
        <v>12570035000145</v>
      </c>
      <c r="Z414" s="330">
        <v>95760000</v>
      </c>
      <c r="AA414" s="331"/>
      <c r="AB414" s="218" t="s">
        <v>5657</v>
      </c>
      <c r="AC414" s="332" t="s">
        <v>6885</v>
      </c>
      <c r="AD414" s="332">
        <v>177</v>
      </c>
      <c r="AE414" s="332" t="s">
        <v>6886</v>
      </c>
      <c r="AF414" s="332" t="s">
        <v>6887</v>
      </c>
      <c r="AG414"/>
      <c r="AH414"/>
      <c r="AI414"/>
      <c r="AJ414"/>
      <c r="AK414" s="193" t="s">
        <v>2350</v>
      </c>
      <c r="AL414" s="192"/>
      <c r="AM414" s="192"/>
      <c r="AN414" s="192"/>
      <c r="AO414" s="192"/>
      <c r="AP414" s="140"/>
      <c r="AQ414" s="194"/>
      <c r="AR414" s="207"/>
      <c r="AS414" s="208"/>
    </row>
    <row r="415" spans="1:45">
      <c r="A415" s="312" t="s">
        <v>383</v>
      </c>
      <c r="B415" s="313">
        <v>3579</v>
      </c>
      <c r="C415" s="314">
        <v>0.28116917769977401</v>
      </c>
      <c r="D415" s="315">
        <v>23101</v>
      </c>
      <c r="E415" s="316">
        <v>1.2691481696912099</v>
      </c>
      <c r="F415" s="317">
        <v>2.7075132834789E-3</v>
      </c>
      <c r="G415" s="318">
        <v>4114.05</v>
      </c>
      <c r="H415" s="319">
        <v>5469.1768326273695</v>
      </c>
      <c r="I415" s="320">
        <v>9583.2297857841895</v>
      </c>
      <c r="J415" s="282" t="s">
        <v>4162</v>
      </c>
      <c r="K415" s="279">
        <v>55</v>
      </c>
      <c r="L415" s="280">
        <v>32338100</v>
      </c>
      <c r="M415" s="321" t="s">
        <v>1504</v>
      </c>
      <c r="N415" s="279" t="s">
        <v>5073</v>
      </c>
      <c r="O415" s="279" t="s">
        <v>5074</v>
      </c>
      <c r="P415" s="321" t="s">
        <v>1505</v>
      </c>
      <c r="Q415" s="322" t="s">
        <v>1506</v>
      </c>
      <c r="R415" s="323" t="s">
        <v>58</v>
      </c>
      <c r="S415" s="324" t="s">
        <v>1601</v>
      </c>
      <c r="T415" s="325">
        <v>900</v>
      </c>
      <c r="U415" s="326" t="s">
        <v>2145</v>
      </c>
      <c r="V415" s="326" t="s">
        <v>2349</v>
      </c>
      <c r="W415" s="327">
        <v>55</v>
      </c>
      <c r="X415" s="333" t="s">
        <v>902</v>
      </c>
      <c r="Y415" s="329">
        <v>16813726000183</v>
      </c>
      <c r="Z415" s="330">
        <v>97340000</v>
      </c>
      <c r="AA415" s="331"/>
      <c r="AB415" s="218" t="s">
        <v>5658</v>
      </c>
      <c r="AC415" s="332" t="s">
        <v>6888</v>
      </c>
      <c r="AD415" s="332">
        <v>1150</v>
      </c>
      <c r="AE415" s="332" t="s">
        <v>6889</v>
      </c>
      <c r="AF415" s="332" t="s">
        <v>6890</v>
      </c>
      <c r="AG415"/>
      <c r="AH415"/>
      <c r="AI415"/>
      <c r="AJ415"/>
      <c r="AK415" s="193" t="s">
        <v>2350</v>
      </c>
      <c r="AL415" s="192"/>
      <c r="AM415" s="192"/>
      <c r="AN415" s="192"/>
      <c r="AO415" s="192"/>
      <c r="AP415" s="140"/>
      <c r="AQ415" s="194"/>
      <c r="AR415" s="207"/>
      <c r="AS415" s="208"/>
    </row>
    <row r="416" spans="1:45">
      <c r="A416" s="312" t="s">
        <v>384</v>
      </c>
      <c r="B416" s="313">
        <v>6</v>
      </c>
      <c r="C416" s="314">
        <v>0.16664075521107199</v>
      </c>
      <c r="D416" s="315">
        <v>3575</v>
      </c>
      <c r="E416" s="316">
        <v>0.56855519494040596</v>
      </c>
      <c r="F416" s="317">
        <v>1.21291648954324E-3</v>
      </c>
      <c r="G416" s="318">
        <v>4114.05</v>
      </c>
      <c r="H416" s="319">
        <v>2450.09130887734</v>
      </c>
      <c r="I416" s="320">
        <v>6564.1442620341704</v>
      </c>
      <c r="J416" s="282" t="s">
        <v>4163</v>
      </c>
      <c r="K416" s="279">
        <v>54</v>
      </c>
      <c r="L416" s="280">
        <v>33731224</v>
      </c>
      <c r="M416" s="321" t="s">
        <v>1507</v>
      </c>
      <c r="N416" s="279" t="s">
        <v>5075</v>
      </c>
      <c r="O416" s="279" t="s">
        <v>5076</v>
      </c>
      <c r="P416" s="321" t="s">
        <v>1508</v>
      </c>
      <c r="Q416" s="322" t="s">
        <v>1509</v>
      </c>
      <c r="R416" s="323" t="s">
        <v>58</v>
      </c>
      <c r="S416" s="324" t="s">
        <v>1602</v>
      </c>
      <c r="T416" s="325">
        <v>143</v>
      </c>
      <c r="U416" s="326" t="s">
        <v>2351</v>
      </c>
      <c r="V416" s="326" t="s">
        <v>2349</v>
      </c>
      <c r="W416" s="327">
        <v>54</v>
      </c>
      <c r="X416" s="333" t="s">
        <v>903</v>
      </c>
      <c r="Y416" s="329">
        <v>13753459000108</v>
      </c>
      <c r="Z416" s="330">
        <v>99640000</v>
      </c>
      <c r="AA416" s="331"/>
      <c r="AB416" s="218" t="s">
        <v>5659</v>
      </c>
      <c r="AC416" s="332" t="s">
        <v>6891</v>
      </c>
      <c r="AD416" s="332">
        <v>0</v>
      </c>
      <c r="AE416" s="332" t="s">
        <v>6892</v>
      </c>
      <c r="AF416" s="332" t="s">
        <v>6893</v>
      </c>
      <c r="AG416"/>
      <c r="AH416"/>
      <c r="AI416"/>
      <c r="AJ416"/>
      <c r="AK416" s="193" t="s">
        <v>2350</v>
      </c>
      <c r="AL416" s="192"/>
      <c r="AM416" s="192"/>
      <c r="AN416" s="192"/>
      <c r="AO416" s="192"/>
      <c r="AP416" s="140"/>
      <c r="AQ416" s="194"/>
      <c r="AR416" s="207"/>
      <c r="AS416" s="208"/>
    </row>
    <row r="417" spans="1:45">
      <c r="A417" s="312" t="s">
        <v>385</v>
      </c>
      <c r="B417" s="313">
        <v>10</v>
      </c>
      <c r="C417" s="314">
        <v>0.13470532536674601</v>
      </c>
      <c r="D417" s="315">
        <v>2347</v>
      </c>
      <c r="E417" s="316">
        <v>0.43148105174324503</v>
      </c>
      <c r="F417" s="317">
        <v>9.2049195441736595E-4</v>
      </c>
      <c r="G417" s="318">
        <v>4114.05</v>
      </c>
      <c r="H417" s="319">
        <v>1859.3937479230799</v>
      </c>
      <c r="I417" s="320">
        <v>5973.4467010798999</v>
      </c>
      <c r="J417" s="281" t="s">
        <v>4164</v>
      </c>
      <c r="K417" s="279">
        <v>54</v>
      </c>
      <c r="L417" s="280">
        <v>34722000</v>
      </c>
      <c r="M417" s="321" t="s">
        <v>1510</v>
      </c>
      <c r="N417" s="279" t="s">
        <v>5077</v>
      </c>
      <c r="O417" s="279" t="s">
        <v>5078</v>
      </c>
      <c r="P417" s="321" t="s">
        <v>1511</v>
      </c>
      <c r="Q417" s="322" t="s">
        <v>1512</v>
      </c>
      <c r="R417" s="323" t="s">
        <v>58</v>
      </c>
      <c r="S417" s="324" t="s">
        <v>1603</v>
      </c>
      <c r="T417" s="325">
        <v>66</v>
      </c>
      <c r="U417" s="326" t="s">
        <v>1513</v>
      </c>
      <c r="V417" s="326" t="s">
        <v>2349</v>
      </c>
      <c r="W417" s="327">
        <v>54</v>
      </c>
      <c r="X417" s="333" t="s">
        <v>904</v>
      </c>
      <c r="Y417" s="329">
        <v>13784519000150</v>
      </c>
      <c r="Z417" s="330">
        <v>99240000</v>
      </c>
      <c r="AA417" s="331"/>
      <c r="AB417" s="218" t="s">
        <v>5660</v>
      </c>
      <c r="AC417" s="332" t="s">
        <v>6894</v>
      </c>
      <c r="AD417" s="332">
        <v>66</v>
      </c>
      <c r="AE417" s="332"/>
      <c r="AF417" s="332"/>
      <c r="AG417"/>
      <c r="AH417"/>
      <c r="AI417"/>
      <c r="AJ417"/>
      <c r="AK417" s="193" t="s">
        <v>2350</v>
      </c>
      <c r="AL417" s="192"/>
      <c r="AM417" s="192"/>
      <c r="AN417" s="192"/>
      <c r="AO417" s="192"/>
      <c r="AP417" s="140"/>
      <c r="AQ417" s="194"/>
      <c r="AR417" s="207"/>
      <c r="AS417" s="208"/>
    </row>
    <row r="418" spans="1:45">
      <c r="A418" s="312" t="s">
        <v>386</v>
      </c>
      <c r="B418" s="313">
        <v>1631</v>
      </c>
      <c r="C418" s="314">
        <v>0.35948560803824298</v>
      </c>
      <c r="D418" s="315">
        <v>2997</v>
      </c>
      <c r="E418" s="316">
        <v>1.19449550440984</v>
      </c>
      <c r="F418" s="317">
        <v>2.5482544296087698E-3</v>
      </c>
      <c r="G418" s="318">
        <v>4114.05</v>
      </c>
      <c r="H418" s="319">
        <v>5147.4739478097199</v>
      </c>
      <c r="I418" s="320">
        <v>9261.5269009665408</v>
      </c>
      <c r="J418" s="282" t="s">
        <v>4165</v>
      </c>
      <c r="K418" s="279">
        <v>55</v>
      </c>
      <c r="L418" s="280">
        <v>36172200</v>
      </c>
      <c r="M418" s="321" t="s">
        <v>1514</v>
      </c>
      <c r="N418" s="279" t="s">
        <v>5079</v>
      </c>
      <c r="O418" s="279" t="s">
        <v>5080</v>
      </c>
      <c r="P418" s="321" t="s">
        <v>1515</v>
      </c>
      <c r="Q418" s="322" t="s">
        <v>1516</v>
      </c>
      <c r="R418" s="323" t="s">
        <v>58</v>
      </c>
      <c r="S418" s="324" t="s">
        <v>1604</v>
      </c>
      <c r="T418" s="325">
        <v>250</v>
      </c>
      <c r="U418" s="326" t="s">
        <v>2351</v>
      </c>
      <c r="V418" s="326" t="s">
        <v>2349</v>
      </c>
      <c r="W418" s="327">
        <v>55</v>
      </c>
      <c r="X418" s="333" t="s">
        <v>905</v>
      </c>
      <c r="Y418" s="329">
        <v>13701611000109</v>
      </c>
      <c r="Z418" s="330">
        <v>98595000</v>
      </c>
      <c r="AA418" s="331"/>
      <c r="AB418" s="218" t="s">
        <v>5661</v>
      </c>
      <c r="AC418" s="332" t="s">
        <v>6895</v>
      </c>
      <c r="AD418" s="332">
        <v>195</v>
      </c>
      <c r="AE418" s="332" t="s">
        <v>6896</v>
      </c>
      <c r="AF418" s="332" t="s">
        <v>6897</v>
      </c>
      <c r="AG418"/>
      <c r="AH418"/>
      <c r="AI418"/>
      <c r="AJ418"/>
      <c r="AK418" s="193" t="s">
        <v>2350</v>
      </c>
      <c r="AL418" s="192"/>
      <c r="AM418" s="192"/>
      <c r="AN418" s="192"/>
      <c r="AO418" s="192"/>
      <c r="AP418" s="140"/>
      <c r="AQ418" s="194"/>
      <c r="AR418" s="207"/>
      <c r="AS418" s="208"/>
    </row>
    <row r="419" spans="1:45">
      <c r="A419" s="312" t="s">
        <v>387</v>
      </c>
      <c r="B419" s="313">
        <v>0</v>
      </c>
      <c r="C419" s="314">
        <v>0.13524161333558901</v>
      </c>
      <c r="D419" s="315">
        <v>2339</v>
      </c>
      <c r="E419" s="316">
        <v>0.43297704908812001</v>
      </c>
      <c r="F419" s="317">
        <v>9.2368341210530898E-4</v>
      </c>
      <c r="G419" s="318">
        <v>4114.05</v>
      </c>
      <c r="H419" s="319">
        <v>1865.8404924527199</v>
      </c>
      <c r="I419" s="320">
        <v>5979.8934456095503</v>
      </c>
      <c r="J419" s="282" t="s">
        <v>4166</v>
      </c>
      <c r="K419" s="279">
        <v>51</v>
      </c>
      <c r="L419" s="280">
        <v>36391122</v>
      </c>
      <c r="M419" s="321" t="s">
        <v>1517</v>
      </c>
      <c r="N419" s="279" t="s">
        <v>5081</v>
      </c>
      <c r="O419" s="279" t="s">
        <v>5082</v>
      </c>
      <c r="P419" s="321" t="s">
        <v>1518</v>
      </c>
      <c r="Q419" s="322" t="s">
        <v>1519</v>
      </c>
      <c r="R419" s="323" t="s">
        <v>58</v>
      </c>
      <c r="S419" s="324" t="s">
        <v>1605</v>
      </c>
      <c r="T419" s="325">
        <v>386</v>
      </c>
      <c r="U419" s="326" t="s">
        <v>2351</v>
      </c>
      <c r="V419" s="326" t="s">
        <v>2349</v>
      </c>
      <c r="W419" s="327">
        <v>51</v>
      </c>
      <c r="X419" s="333" t="s">
        <v>906</v>
      </c>
      <c r="Y419" s="329">
        <v>14308513000179</v>
      </c>
      <c r="Z419" s="330">
        <v>95795000</v>
      </c>
      <c r="AA419" s="331"/>
      <c r="AB419" s="218" t="s">
        <v>5662</v>
      </c>
      <c r="AC419" s="332" t="s">
        <v>6898</v>
      </c>
      <c r="AD419" s="332">
        <v>259</v>
      </c>
      <c r="AE419" s="332" t="s">
        <v>6899</v>
      </c>
      <c r="AF419" s="332" t="s">
        <v>6900</v>
      </c>
      <c r="AG419"/>
      <c r="AH419"/>
      <c r="AI419"/>
      <c r="AJ419"/>
      <c r="AK419" s="193" t="s">
        <v>2350</v>
      </c>
      <c r="AL419" s="192"/>
      <c r="AM419" s="192"/>
      <c r="AN419" s="192"/>
      <c r="AO419" s="192"/>
      <c r="AP419" s="140"/>
      <c r="AQ419" s="194"/>
      <c r="AR419" s="207"/>
      <c r="AS419" s="208"/>
    </row>
    <row r="420" spans="1:45">
      <c r="A420" s="312" t="s">
        <v>388</v>
      </c>
      <c r="B420" s="313">
        <v>781</v>
      </c>
      <c r="C420" s="314">
        <v>0.23988429604200401</v>
      </c>
      <c r="D420" s="315">
        <v>8090</v>
      </c>
      <c r="E420" s="316">
        <v>0.92511153514393696</v>
      </c>
      <c r="F420" s="317">
        <v>1.9735692253420598E-3</v>
      </c>
      <c r="G420" s="318">
        <v>4114.05</v>
      </c>
      <c r="H420" s="319">
        <v>3986.60983519096</v>
      </c>
      <c r="I420" s="320">
        <v>8100.6627883477904</v>
      </c>
      <c r="J420" s="282" t="s">
        <v>4167</v>
      </c>
      <c r="K420" s="279">
        <v>55</v>
      </c>
      <c r="L420" s="280">
        <v>32571313</v>
      </c>
      <c r="M420" s="321" t="s">
        <v>1520</v>
      </c>
      <c r="N420" s="279" t="s">
        <v>5083</v>
      </c>
      <c r="O420" s="279" t="s">
        <v>5084</v>
      </c>
      <c r="P420" s="321" t="s">
        <v>1521</v>
      </c>
      <c r="Q420" s="322" t="s">
        <v>1522</v>
      </c>
      <c r="R420" s="323" t="s">
        <v>58</v>
      </c>
      <c r="S420" s="324" t="s">
        <v>1606</v>
      </c>
      <c r="T420" s="325">
        <v>1305</v>
      </c>
      <c r="U420" s="326" t="s">
        <v>2351</v>
      </c>
      <c r="V420" s="326" t="s">
        <v>2349</v>
      </c>
      <c r="W420" s="327">
        <v>55</v>
      </c>
      <c r="X420" s="333" t="s">
        <v>907</v>
      </c>
      <c r="Y420" s="329">
        <v>14379022000119</v>
      </c>
      <c r="Z420" s="330">
        <v>97420000</v>
      </c>
      <c r="AA420" s="331"/>
      <c r="AB420" s="218" t="s">
        <v>5663</v>
      </c>
      <c r="AC420" s="332" t="s">
        <v>6901</v>
      </c>
      <c r="AD420" s="332">
        <v>1331</v>
      </c>
      <c r="AE420" s="332" t="s">
        <v>6902</v>
      </c>
      <c r="AF420" s="332" t="s">
        <v>6903</v>
      </c>
      <c r="AG420"/>
      <c r="AH420"/>
      <c r="AI420"/>
      <c r="AJ420"/>
      <c r="AK420" s="193" t="s">
        <v>2350</v>
      </c>
      <c r="AL420" s="192"/>
      <c r="AM420" s="192"/>
      <c r="AN420" s="192"/>
      <c r="AO420" s="192"/>
      <c r="AP420" s="140"/>
      <c r="AQ420" s="194"/>
      <c r="AR420" s="207"/>
      <c r="AS420" s="208"/>
    </row>
    <row r="421" spans="1:45">
      <c r="A421" s="312" t="s">
        <v>389</v>
      </c>
      <c r="B421" s="313">
        <v>3388</v>
      </c>
      <c r="C421" s="314">
        <v>0.26392424551292498</v>
      </c>
      <c r="D421" s="315">
        <v>82111</v>
      </c>
      <c r="E421" s="316">
        <v>1.4409187407944199</v>
      </c>
      <c r="F421" s="317">
        <v>3.0739567879326602E-3</v>
      </c>
      <c r="G421" s="318">
        <v>4114.05</v>
      </c>
      <c r="H421" s="319">
        <v>6209.3927116239702</v>
      </c>
      <c r="I421" s="320">
        <v>10323.4456647808</v>
      </c>
      <c r="J421" s="285" t="s">
        <v>4168</v>
      </c>
      <c r="K421" s="279">
        <v>51</v>
      </c>
      <c r="L421" s="280">
        <v>35999500</v>
      </c>
      <c r="M421" s="321" t="s">
        <v>1523</v>
      </c>
      <c r="N421" s="279" t="s">
        <v>5085</v>
      </c>
      <c r="O421" s="279" t="s">
        <v>5086</v>
      </c>
      <c r="P421" s="321" t="s">
        <v>1524</v>
      </c>
      <c r="Q421" s="322" t="s">
        <v>1525</v>
      </c>
      <c r="R421" s="323" t="s">
        <v>58</v>
      </c>
      <c r="S421" s="324" t="s">
        <v>1607</v>
      </c>
      <c r="T421" s="325">
        <v>3066</v>
      </c>
      <c r="U421" s="326" t="s">
        <v>2351</v>
      </c>
      <c r="V421" s="326" t="s">
        <v>2349</v>
      </c>
      <c r="W421" s="327">
        <v>51</v>
      </c>
      <c r="X421" s="333" t="s">
        <v>908</v>
      </c>
      <c r="Y421" s="329">
        <v>14087458000134</v>
      </c>
      <c r="Z421" s="330">
        <v>93800000</v>
      </c>
      <c r="AA421" s="331"/>
      <c r="AB421" s="218" t="s">
        <v>5664</v>
      </c>
      <c r="AC421" s="332" t="s">
        <v>6904</v>
      </c>
      <c r="AD421" s="332">
        <v>3066</v>
      </c>
      <c r="AE421" s="332" t="s">
        <v>6905</v>
      </c>
      <c r="AF421" s="332" t="s">
        <v>6906</v>
      </c>
      <c r="AG421"/>
      <c r="AH421"/>
      <c r="AI421"/>
      <c r="AJ421"/>
      <c r="AK421" s="193" t="s">
        <v>2350</v>
      </c>
      <c r="AL421" s="192"/>
      <c r="AM421" s="192"/>
      <c r="AN421" s="192"/>
      <c r="AO421" s="192"/>
      <c r="AP421" s="140"/>
      <c r="AQ421" s="194"/>
      <c r="AR421" s="207"/>
      <c r="AS421" s="208"/>
    </row>
    <row r="422" spans="1:45">
      <c r="A422" s="312" t="s">
        <v>390</v>
      </c>
      <c r="B422" s="313">
        <v>4547</v>
      </c>
      <c r="C422" s="314">
        <v>0.290890822598176</v>
      </c>
      <c r="D422" s="315">
        <v>146661</v>
      </c>
      <c r="E422" s="316">
        <v>1.7325158483799801</v>
      </c>
      <c r="F422" s="317">
        <v>3.6960299714002801E-3</v>
      </c>
      <c r="G422" s="318">
        <v>4114.05</v>
      </c>
      <c r="H422" s="319">
        <v>7465.9805422285599</v>
      </c>
      <c r="I422" s="320">
        <v>11580.0334953854</v>
      </c>
      <c r="J422" s="282" t="s">
        <v>4169</v>
      </c>
      <c r="K422" s="279">
        <v>51</v>
      </c>
      <c r="L422" s="280">
        <v>34518000</v>
      </c>
      <c r="M422" s="321" t="s">
        <v>1526</v>
      </c>
      <c r="N422" s="279" t="s">
        <v>5087</v>
      </c>
      <c r="O422" s="279" t="s">
        <v>5088</v>
      </c>
      <c r="P422" s="321" t="s">
        <v>1527</v>
      </c>
      <c r="Q422" s="322" t="s">
        <v>1528</v>
      </c>
      <c r="R422" s="323" t="s">
        <v>58</v>
      </c>
      <c r="S422" s="324" t="s">
        <v>1608</v>
      </c>
      <c r="T422" s="325">
        <v>45</v>
      </c>
      <c r="U422" s="326" t="s">
        <v>2351</v>
      </c>
      <c r="V422" s="326" t="s">
        <v>1529</v>
      </c>
      <c r="W422" s="327">
        <v>51</v>
      </c>
      <c r="X422" s="333" t="s">
        <v>909</v>
      </c>
      <c r="Y422" s="329">
        <v>14342098000170</v>
      </c>
      <c r="Z422" s="330">
        <v>93210180</v>
      </c>
      <c r="AA422" s="331"/>
      <c r="AB422" s="218" t="s">
        <v>5665</v>
      </c>
      <c r="AC422" s="332" t="s">
        <v>6528</v>
      </c>
      <c r="AD422" s="332">
        <v>290</v>
      </c>
      <c r="AE422" s="332" t="s">
        <v>6907</v>
      </c>
      <c r="AF422" s="332" t="s">
        <v>6908</v>
      </c>
      <c r="AG422"/>
      <c r="AH422"/>
      <c r="AI422"/>
      <c r="AJ422"/>
      <c r="AK422" s="193" t="s">
        <v>2350</v>
      </c>
      <c r="AL422" s="192"/>
      <c r="AM422" s="192"/>
      <c r="AN422" s="192"/>
      <c r="AO422" s="192"/>
      <c r="AP422" s="140"/>
      <c r="AQ422" s="194"/>
      <c r="AR422" s="207"/>
      <c r="AS422" s="208"/>
    </row>
    <row r="423" spans="1:45">
      <c r="A423" s="312" t="s">
        <v>391</v>
      </c>
      <c r="B423" s="313">
        <v>526</v>
      </c>
      <c r="C423" s="314">
        <v>0.27300790783798201</v>
      </c>
      <c r="D423" s="315">
        <v>24015</v>
      </c>
      <c r="E423" s="316">
        <v>1.23950309484266</v>
      </c>
      <c r="F423" s="317">
        <v>2.6442705228154999E-3</v>
      </c>
      <c r="G423" s="318">
        <v>4114.05</v>
      </c>
      <c r="H423" s="319">
        <v>5341.4264560872998</v>
      </c>
      <c r="I423" s="320">
        <v>9455.4794092441298</v>
      </c>
      <c r="J423" s="285" t="s">
        <v>4170</v>
      </c>
      <c r="K423" s="279">
        <v>54</v>
      </c>
      <c r="L423" s="280">
        <v>33615600</v>
      </c>
      <c r="M423" s="321" t="s">
        <v>1530</v>
      </c>
      <c r="N423" s="279" t="s">
        <v>5089</v>
      </c>
      <c r="O423" s="279" t="s">
        <v>5090</v>
      </c>
      <c r="P423" s="321" t="s">
        <v>1531</v>
      </c>
      <c r="Q423" s="322" t="s">
        <v>1532</v>
      </c>
      <c r="R423" s="323" t="s">
        <v>58</v>
      </c>
      <c r="S423" s="324" t="s">
        <v>1609</v>
      </c>
      <c r="T423" s="325" t="s">
        <v>2359</v>
      </c>
      <c r="U423" s="326" t="s">
        <v>2351</v>
      </c>
      <c r="V423" s="326" t="s">
        <v>2349</v>
      </c>
      <c r="W423" s="327">
        <v>54</v>
      </c>
      <c r="X423" s="333" t="s">
        <v>910</v>
      </c>
      <c r="Y423" s="329">
        <v>13960249000190</v>
      </c>
      <c r="Z423" s="330">
        <v>99560000</v>
      </c>
      <c r="AA423" s="331"/>
      <c r="AB423" s="218" t="s">
        <v>5666</v>
      </c>
      <c r="AC423" s="332" t="s">
        <v>6127</v>
      </c>
      <c r="AD423" s="332">
        <v>1441</v>
      </c>
      <c r="AE423" s="332" t="s">
        <v>6909</v>
      </c>
      <c r="AF423" s="332" t="s">
        <v>6910</v>
      </c>
      <c r="AG423"/>
      <c r="AH423"/>
      <c r="AI423"/>
      <c r="AJ423"/>
      <c r="AK423" s="193" t="s">
        <v>2350</v>
      </c>
      <c r="AL423" s="192"/>
      <c r="AM423" s="192"/>
      <c r="AN423" s="192"/>
      <c r="AO423" s="192"/>
      <c r="AP423" s="140"/>
      <c r="AQ423" s="194"/>
      <c r="AR423" s="207"/>
      <c r="AS423" s="208"/>
    </row>
    <row r="424" spans="1:45">
      <c r="A424" s="312" t="s">
        <v>392</v>
      </c>
      <c r="B424" s="313">
        <v>1380</v>
      </c>
      <c r="C424" s="314">
        <v>0.291382943248083</v>
      </c>
      <c r="D424" s="315">
        <v>12046</v>
      </c>
      <c r="E424" s="316">
        <v>1.1928629634058301</v>
      </c>
      <c r="F424" s="317">
        <v>2.5447716790838399E-3</v>
      </c>
      <c r="G424" s="318">
        <v>4114.05</v>
      </c>
      <c r="H424" s="319">
        <v>5140.4387917493596</v>
      </c>
      <c r="I424" s="320">
        <v>9254.4917449061904</v>
      </c>
      <c r="J424" s="282" t="s">
        <v>4171</v>
      </c>
      <c r="K424" s="279">
        <v>55</v>
      </c>
      <c r="L424" s="280">
        <v>37461122</v>
      </c>
      <c r="M424" s="321" t="s">
        <v>1533</v>
      </c>
      <c r="N424" s="279" t="s">
        <v>5091</v>
      </c>
      <c r="O424" s="279" t="s">
        <v>5092</v>
      </c>
      <c r="P424" s="321" t="s">
        <v>1534</v>
      </c>
      <c r="Q424" s="322" t="s">
        <v>1535</v>
      </c>
      <c r="R424" s="323" t="s">
        <v>58</v>
      </c>
      <c r="S424" s="324" t="s">
        <v>1610</v>
      </c>
      <c r="T424" s="325">
        <v>831</v>
      </c>
      <c r="U424" s="326" t="s">
        <v>2369</v>
      </c>
      <c r="V424" s="326" t="s">
        <v>2349</v>
      </c>
      <c r="W424" s="327">
        <v>55</v>
      </c>
      <c r="X424" s="333" t="s">
        <v>911</v>
      </c>
      <c r="Y424" s="329">
        <v>14346193000141</v>
      </c>
      <c r="Z424" s="330">
        <v>98380000</v>
      </c>
      <c r="AA424" s="331"/>
      <c r="AB424" s="218" t="s">
        <v>5667</v>
      </c>
      <c r="AC424" s="332" t="s">
        <v>6911</v>
      </c>
      <c r="AD424" s="332">
        <v>831</v>
      </c>
      <c r="AE424" s="332" t="s">
        <v>6912</v>
      </c>
      <c r="AF424" s="332" t="s">
        <v>6913</v>
      </c>
      <c r="AG424"/>
      <c r="AH424"/>
      <c r="AI424"/>
      <c r="AJ424"/>
      <c r="AK424" s="193" t="s">
        <v>2350</v>
      </c>
      <c r="AL424" s="192"/>
      <c r="AM424" s="192"/>
      <c r="AN424" s="192"/>
      <c r="AO424" s="192"/>
      <c r="AP424" s="140"/>
      <c r="AQ424" s="194"/>
      <c r="AR424" s="207"/>
      <c r="AS424" s="209"/>
    </row>
    <row r="425" spans="1:45">
      <c r="A425" s="312" t="s">
        <v>393</v>
      </c>
      <c r="B425" s="313">
        <v>378</v>
      </c>
      <c r="C425" s="314">
        <v>0.20811112729499701</v>
      </c>
      <c r="D425" s="315">
        <v>3142</v>
      </c>
      <c r="E425" s="316">
        <v>0.69642800824036299</v>
      </c>
      <c r="F425" s="317">
        <v>1.4857115412744201E-3</v>
      </c>
      <c r="G425" s="318">
        <v>4114.05</v>
      </c>
      <c r="H425" s="319">
        <v>3001.13731337434</v>
      </c>
      <c r="I425" s="320">
        <v>7115.19026653116</v>
      </c>
      <c r="J425" s="286" t="s">
        <v>4172</v>
      </c>
      <c r="K425" s="279">
        <v>55</v>
      </c>
      <c r="L425" s="280">
        <v>35261100</v>
      </c>
      <c r="M425" s="321" t="s">
        <v>1536</v>
      </c>
      <c r="N425" s="279" t="s">
        <v>5093</v>
      </c>
      <c r="O425" s="279" t="s">
        <v>5094</v>
      </c>
      <c r="P425" s="321" t="s">
        <v>1537</v>
      </c>
      <c r="Q425" s="322" t="s">
        <v>1538</v>
      </c>
      <c r="R425" s="323" t="s">
        <v>58</v>
      </c>
      <c r="S425" s="324" t="s">
        <v>1611</v>
      </c>
      <c r="T425" s="325">
        <v>344</v>
      </c>
      <c r="U425" s="326"/>
      <c r="V425" s="326" t="s">
        <v>2349</v>
      </c>
      <c r="W425" s="327">
        <v>55</v>
      </c>
      <c r="X425" s="333" t="s">
        <v>912</v>
      </c>
      <c r="Y425" s="329">
        <v>14018911000150</v>
      </c>
      <c r="Z425" s="330">
        <v>98675000</v>
      </c>
      <c r="AA425" s="331"/>
      <c r="AB425" s="218" t="s">
        <v>5668</v>
      </c>
      <c r="AC425" s="332" t="s">
        <v>6914</v>
      </c>
      <c r="AD425" s="332">
        <v>55</v>
      </c>
      <c r="AE425" s="332" t="s">
        <v>6915</v>
      </c>
      <c r="AF425" s="332" t="s">
        <v>6916</v>
      </c>
      <c r="AG425"/>
      <c r="AH425"/>
      <c r="AI425"/>
      <c r="AJ425"/>
      <c r="AK425" s="193" t="s">
        <v>2350</v>
      </c>
      <c r="AL425" s="192"/>
      <c r="AM425" s="192"/>
      <c r="AN425" s="192"/>
      <c r="AO425" s="192"/>
      <c r="AP425" s="140"/>
      <c r="AQ425" s="194"/>
      <c r="AR425" s="207"/>
      <c r="AS425" s="208"/>
    </row>
    <row r="426" spans="1:45">
      <c r="A426" s="312" t="s">
        <v>394</v>
      </c>
      <c r="B426" s="313">
        <v>139</v>
      </c>
      <c r="C426" s="314">
        <v>0.27773823707328299</v>
      </c>
      <c r="D426" s="315">
        <v>6953</v>
      </c>
      <c r="E426" s="316">
        <v>1.04703574623299</v>
      </c>
      <c r="F426" s="317">
        <v>2.23367393886942E-3</v>
      </c>
      <c r="G426" s="318">
        <v>4114.05</v>
      </c>
      <c r="H426" s="319">
        <v>4512.0213565162303</v>
      </c>
      <c r="I426" s="320">
        <v>8626.0743096730494</v>
      </c>
      <c r="J426" s="278" t="s">
        <v>4173</v>
      </c>
      <c r="K426" s="279">
        <v>51</v>
      </c>
      <c r="L426" s="280">
        <v>37451001</v>
      </c>
      <c r="M426" s="321" t="s">
        <v>1804</v>
      </c>
      <c r="N426" s="279" t="s">
        <v>5095</v>
      </c>
      <c r="O426" s="279" t="s">
        <v>5096</v>
      </c>
      <c r="P426" s="321" t="s">
        <v>1805</v>
      </c>
      <c r="Q426" s="322" t="s">
        <v>1806</v>
      </c>
      <c r="R426" s="323" t="s">
        <v>58</v>
      </c>
      <c r="S426" s="324" t="s">
        <v>1612</v>
      </c>
      <c r="T426" s="325">
        <v>10</v>
      </c>
      <c r="U426" s="326"/>
      <c r="V426" s="326" t="s">
        <v>2349</v>
      </c>
      <c r="W426" s="327">
        <v>51</v>
      </c>
      <c r="X426" s="333" t="s">
        <v>913</v>
      </c>
      <c r="Y426" s="329">
        <v>14352296000114</v>
      </c>
      <c r="Z426" s="330">
        <v>96910000</v>
      </c>
      <c r="AA426" s="331"/>
      <c r="AB426" s="218" t="s">
        <v>5669</v>
      </c>
      <c r="AC426" s="332" t="s">
        <v>6917</v>
      </c>
      <c r="AD426" s="332">
        <v>235</v>
      </c>
      <c r="AE426" s="332" t="s">
        <v>6918</v>
      </c>
      <c r="AF426" s="332" t="s">
        <v>6919</v>
      </c>
      <c r="AG426"/>
      <c r="AH426"/>
      <c r="AI426"/>
      <c r="AJ426"/>
      <c r="AK426" s="193" t="s">
        <v>2350</v>
      </c>
      <c r="AL426" s="192"/>
      <c r="AM426" s="192"/>
      <c r="AN426" s="192"/>
      <c r="AO426" s="192"/>
      <c r="AP426" s="140"/>
      <c r="AQ426" s="194"/>
      <c r="AR426" s="207"/>
      <c r="AS426" s="208"/>
    </row>
    <row r="427" spans="1:45">
      <c r="A427" s="312" t="s">
        <v>395</v>
      </c>
      <c r="B427" s="313">
        <v>640</v>
      </c>
      <c r="C427" s="314">
        <v>0.17322569579723801</v>
      </c>
      <c r="D427" s="315">
        <v>5244</v>
      </c>
      <c r="E427" s="316">
        <v>0.62598181487844495</v>
      </c>
      <c r="F427" s="317">
        <v>1.3354264848461201E-3</v>
      </c>
      <c r="G427" s="318">
        <v>4114.05</v>
      </c>
      <c r="H427" s="319">
        <v>2697.56149938917</v>
      </c>
      <c r="I427" s="320">
        <v>6811.6144525459904</v>
      </c>
      <c r="J427" s="282" t="s">
        <v>4174</v>
      </c>
      <c r="K427" s="279">
        <v>54</v>
      </c>
      <c r="L427" s="280">
        <v>33871144</v>
      </c>
      <c r="M427" s="321" t="s">
        <v>1807</v>
      </c>
      <c r="N427" s="279" t="s">
        <v>5097</v>
      </c>
      <c r="O427" s="279" t="s">
        <v>5098</v>
      </c>
      <c r="P427" s="321" t="s">
        <v>1808</v>
      </c>
      <c r="Q427" s="322" t="s">
        <v>1809</v>
      </c>
      <c r="R427" s="323" t="s">
        <v>58</v>
      </c>
      <c r="S427" s="324" t="s">
        <v>1613</v>
      </c>
      <c r="T427" s="325">
        <v>14</v>
      </c>
      <c r="U427" s="326" t="s">
        <v>2351</v>
      </c>
      <c r="V427" s="326" t="s">
        <v>2349</v>
      </c>
      <c r="W427" s="327">
        <v>54</v>
      </c>
      <c r="X427" s="333" t="s">
        <v>914</v>
      </c>
      <c r="Y427" s="329">
        <v>13689640000100</v>
      </c>
      <c r="Z427" s="330">
        <v>99450000</v>
      </c>
      <c r="AA427" s="331"/>
      <c r="AB427" s="218" t="s">
        <v>5670</v>
      </c>
      <c r="AC427" s="332" t="s">
        <v>6920</v>
      </c>
      <c r="AD427" s="332">
        <v>430</v>
      </c>
      <c r="AE427" s="332" t="s">
        <v>6921</v>
      </c>
      <c r="AF427" s="332" t="s">
        <v>6922</v>
      </c>
      <c r="AG427"/>
      <c r="AH427"/>
      <c r="AI427"/>
      <c r="AJ427"/>
      <c r="AK427" s="193" t="s">
        <v>2350</v>
      </c>
      <c r="AL427" s="192"/>
      <c r="AM427" s="192"/>
      <c r="AN427" s="192"/>
      <c r="AO427" s="192"/>
      <c r="AP427" s="140"/>
      <c r="AQ427" s="194"/>
      <c r="AR427" s="207"/>
      <c r="AS427" s="208"/>
    </row>
    <row r="428" spans="1:45">
      <c r="A428" s="312" t="s">
        <v>396</v>
      </c>
      <c r="B428" s="313">
        <v>523</v>
      </c>
      <c r="C428" s="314">
        <v>0.26401498616798202</v>
      </c>
      <c r="D428" s="315">
        <v>2912</v>
      </c>
      <c r="E428" s="316">
        <v>0.87348868750262099</v>
      </c>
      <c r="F428" s="317">
        <v>1.8634405980803E-3</v>
      </c>
      <c r="G428" s="318">
        <v>4114.05</v>
      </c>
      <c r="H428" s="319">
        <v>3764.1500081221998</v>
      </c>
      <c r="I428" s="320">
        <v>7878.2029612790302</v>
      </c>
      <c r="J428" s="281" t="s">
        <v>4175</v>
      </c>
      <c r="K428" s="279">
        <v>55</v>
      </c>
      <c r="L428" s="280">
        <v>36141200</v>
      </c>
      <c r="M428" s="321" t="s">
        <v>1810</v>
      </c>
      <c r="N428" s="287" t="s">
        <v>5099</v>
      </c>
      <c r="O428" s="279" t="s">
        <v>5100</v>
      </c>
      <c r="P428" s="321" t="s">
        <v>1811</v>
      </c>
      <c r="Q428" s="322"/>
      <c r="R428" s="323" t="s">
        <v>58</v>
      </c>
      <c r="S428" s="324"/>
      <c r="T428" s="325"/>
      <c r="U428" s="326"/>
      <c r="V428" s="326"/>
      <c r="W428" s="327"/>
      <c r="X428" s="333" t="s">
        <v>2479</v>
      </c>
      <c r="Y428" s="329" t="s">
        <v>7240</v>
      </c>
      <c r="Z428" s="330" t="s">
        <v>1811</v>
      </c>
      <c r="AA428" s="331"/>
      <c r="AB428" s="218" t="s">
        <v>5671</v>
      </c>
      <c r="AC428" s="332" t="s">
        <v>6923</v>
      </c>
      <c r="AD428" s="332">
        <v>84</v>
      </c>
      <c r="AE428" s="332" t="s">
        <v>6924</v>
      </c>
      <c r="AF428" s="332" t="s">
        <v>6925</v>
      </c>
      <c r="AG428"/>
      <c r="AH428"/>
      <c r="AI428"/>
      <c r="AJ428"/>
      <c r="AK428" s="193" t="s">
        <v>2350</v>
      </c>
      <c r="AL428" s="192"/>
      <c r="AM428" s="192"/>
      <c r="AN428" s="192"/>
      <c r="AO428" s="192"/>
      <c r="AP428" s="140"/>
      <c r="AQ428" s="194"/>
      <c r="AR428" s="207"/>
      <c r="AS428" s="208"/>
    </row>
    <row r="429" spans="1:45">
      <c r="A429" s="312" t="s">
        <v>397</v>
      </c>
      <c r="B429" s="313">
        <v>70</v>
      </c>
      <c r="C429" s="314">
        <v>0.31287672236750103</v>
      </c>
      <c r="D429" s="315">
        <v>5209</v>
      </c>
      <c r="E429" s="316">
        <v>1.12950044667278</v>
      </c>
      <c r="F429" s="317">
        <v>2.4095984504362202E-3</v>
      </c>
      <c r="G429" s="318">
        <v>4114.05</v>
      </c>
      <c r="H429" s="319">
        <v>4867.3888698811597</v>
      </c>
      <c r="I429" s="320">
        <v>8981.4418230379797</v>
      </c>
      <c r="J429" s="278" t="s">
        <v>4176</v>
      </c>
      <c r="K429" s="279">
        <v>51</v>
      </c>
      <c r="L429" s="280">
        <v>36791067</v>
      </c>
      <c r="M429" s="321" t="s">
        <v>1812</v>
      </c>
      <c r="N429" s="279" t="s">
        <v>5101</v>
      </c>
      <c r="O429" s="279" t="s">
        <v>5102</v>
      </c>
      <c r="P429" s="321" t="s">
        <v>1813</v>
      </c>
      <c r="Q429" s="322" t="s">
        <v>1814</v>
      </c>
      <c r="R429" s="323" t="s">
        <v>58</v>
      </c>
      <c r="S429" s="324" t="s">
        <v>1614</v>
      </c>
      <c r="T429" s="325">
        <v>460</v>
      </c>
      <c r="U429" s="326" t="s">
        <v>2356</v>
      </c>
      <c r="V429" s="326" t="s">
        <v>2349</v>
      </c>
      <c r="W429" s="327">
        <v>51</v>
      </c>
      <c r="X429" s="333" t="s">
        <v>915</v>
      </c>
      <c r="Y429" s="329">
        <v>14401674000102</v>
      </c>
      <c r="Z429" s="330">
        <v>96765000</v>
      </c>
      <c r="AA429" s="331"/>
      <c r="AB429" s="218" t="s">
        <v>5672</v>
      </c>
      <c r="AC429" s="332" t="s">
        <v>6926</v>
      </c>
      <c r="AD429" s="332">
        <v>965</v>
      </c>
      <c r="AE429" s="332" t="s">
        <v>6927</v>
      </c>
      <c r="AF429" s="332" t="s">
        <v>6928</v>
      </c>
      <c r="AG429"/>
      <c r="AH429"/>
      <c r="AI429"/>
      <c r="AJ429"/>
      <c r="AK429" s="193" t="s">
        <v>2350</v>
      </c>
      <c r="AL429" s="192"/>
      <c r="AM429" s="192"/>
      <c r="AN429" s="192"/>
      <c r="AO429" s="192"/>
      <c r="AP429" s="140"/>
      <c r="AQ429" s="194"/>
      <c r="AR429" s="207"/>
      <c r="AS429" s="208"/>
    </row>
    <row r="430" spans="1:45">
      <c r="A430" s="312" t="s">
        <v>398</v>
      </c>
      <c r="B430" s="313">
        <v>261</v>
      </c>
      <c r="C430" s="314">
        <v>0.19052498578889199</v>
      </c>
      <c r="D430" s="315">
        <v>16784</v>
      </c>
      <c r="E430" s="316">
        <v>0.81975912291212905</v>
      </c>
      <c r="F430" s="317">
        <v>1.7488176459945E-3</v>
      </c>
      <c r="G430" s="318">
        <v>4114.05</v>
      </c>
      <c r="H430" s="319">
        <v>3532.61164490889</v>
      </c>
      <c r="I430" s="320">
        <v>7646.6645980657104</v>
      </c>
      <c r="J430" s="278" t="s">
        <v>4177</v>
      </c>
      <c r="K430" s="279">
        <v>54</v>
      </c>
      <c r="L430" s="280">
        <v>34448102</v>
      </c>
      <c r="M430" s="321" t="s">
        <v>1815</v>
      </c>
      <c r="N430" s="279" t="s">
        <v>5103</v>
      </c>
      <c r="O430" s="279" t="s">
        <v>5104</v>
      </c>
      <c r="P430" s="321" t="s">
        <v>1816</v>
      </c>
      <c r="Q430" s="322" t="s">
        <v>1817</v>
      </c>
      <c r="R430" s="323" t="s">
        <v>58</v>
      </c>
      <c r="S430" s="324" t="s">
        <v>1615</v>
      </c>
      <c r="T430" s="325">
        <v>370</v>
      </c>
      <c r="U430" s="326" t="s">
        <v>2225</v>
      </c>
      <c r="V430" s="326" t="s">
        <v>2349</v>
      </c>
      <c r="W430" s="327">
        <v>54</v>
      </c>
      <c r="X430" s="333" t="s">
        <v>916</v>
      </c>
      <c r="Y430" s="329">
        <v>14391839000102</v>
      </c>
      <c r="Z430" s="330">
        <v>99250000</v>
      </c>
      <c r="AA430" s="331"/>
      <c r="AB430" s="218" t="s">
        <v>5673</v>
      </c>
      <c r="AC430" s="332" t="s">
        <v>6929</v>
      </c>
      <c r="AD430" s="332">
        <v>2099</v>
      </c>
      <c r="AE430" s="332" t="s">
        <v>6930</v>
      </c>
      <c r="AF430" s="332" t="s">
        <v>6931</v>
      </c>
      <c r="AG430"/>
      <c r="AH430"/>
      <c r="AI430"/>
      <c r="AJ430"/>
      <c r="AK430" s="193" t="s">
        <v>2350</v>
      </c>
      <c r="AL430" s="192"/>
      <c r="AM430" s="192"/>
      <c r="AN430" s="192"/>
      <c r="AO430" s="192"/>
      <c r="AP430" s="140"/>
      <c r="AQ430" s="194"/>
      <c r="AR430" s="207"/>
      <c r="AS430" s="208"/>
    </row>
    <row r="431" spans="1:45">
      <c r="A431" s="312" t="s">
        <v>2404</v>
      </c>
      <c r="B431" s="313">
        <v>2</v>
      </c>
      <c r="C431" s="314">
        <v>0.18228105606698</v>
      </c>
      <c r="D431" s="315">
        <v>2146</v>
      </c>
      <c r="E431" s="316">
        <v>0.57608423914025497</v>
      </c>
      <c r="F431" s="317">
        <v>1.2289784338219401E-3</v>
      </c>
      <c r="G431" s="318">
        <v>4114.05</v>
      </c>
      <c r="H431" s="319">
        <v>2482.5364363203098</v>
      </c>
      <c r="I431" s="320">
        <v>6596.5893894771298</v>
      </c>
      <c r="J431" s="286" t="s">
        <v>4178</v>
      </c>
      <c r="K431" s="279">
        <v>51</v>
      </c>
      <c r="L431" s="288">
        <v>37701030</v>
      </c>
      <c r="M431" s="321" t="s">
        <v>1818</v>
      </c>
      <c r="N431" s="289" t="s">
        <v>5105</v>
      </c>
      <c r="O431" s="289" t="s">
        <v>5106</v>
      </c>
      <c r="P431" s="321" t="s">
        <v>1819</v>
      </c>
      <c r="Q431" s="322" t="s">
        <v>1820</v>
      </c>
      <c r="R431" s="323" t="s">
        <v>58</v>
      </c>
      <c r="S431" s="324" t="s">
        <v>1616</v>
      </c>
      <c r="T431" s="325">
        <v>1075</v>
      </c>
      <c r="U431" s="326"/>
      <c r="V431" s="326" t="s">
        <v>2349</v>
      </c>
      <c r="W431" s="327">
        <v>51</v>
      </c>
      <c r="X431" s="333" t="s">
        <v>1192</v>
      </c>
      <c r="Y431" s="329">
        <v>14342309000174</v>
      </c>
      <c r="Z431" s="330">
        <v>95918000</v>
      </c>
      <c r="AA431" s="331"/>
      <c r="AB431" s="218" t="s">
        <v>5674</v>
      </c>
      <c r="AC431" s="332" t="s">
        <v>6932</v>
      </c>
      <c r="AD431" s="332">
        <v>318</v>
      </c>
      <c r="AE431" s="332" t="s">
        <v>6933</v>
      </c>
      <c r="AF431" s="332" t="s">
        <v>6934</v>
      </c>
      <c r="AG431"/>
      <c r="AH431"/>
      <c r="AI431"/>
      <c r="AJ431"/>
      <c r="AK431" s="193" t="s">
        <v>2350</v>
      </c>
      <c r="AL431" s="192"/>
      <c r="AM431" s="192"/>
      <c r="AN431" s="192"/>
      <c r="AO431" s="192"/>
      <c r="AP431" s="140"/>
      <c r="AQ431" s="194"/>
      <c r="AR431" s="207"/>
      <c r="AS431" s="208"/>
    </row>
    <row r="432" spans="1:45">
      <c r="A432" s="312" t="s">
        <v>2405</v>
      </c>
      <c r="B432" s="313">
        <v>154</v>
      </c>
      <c r="C432" s="314">
        <v>0.17102482424784801</v>
      </c>
      <c r="D432" s="315">
        <v>6208</v>
      </c>
      <c r="E432" s="316">
        <v>0.63387249757463504</v>
      </c>
      <c r="F432" s="317">
        <v>1.35225992378245E-3</v>
      </c>
      <c r="G432" s="318">
        <v>4114.05</v>
      </c>
      <c r="H432" s="319">
        <v>2731.56504604055</v>
      </c>
      <c r="I432" s="320">
        <v>6845.6179991973804</v>
      </c>
      <c r="J432" s="278" t="s">
        <v>4179</v>
      </c>
      <c r="K432" s="279">
        <v>54</v>
      </c>
      <c r="L432" s="280">
        <v>33451295</v>
      </c>
      <c r="M432" s="321" t="s">
        <v>1821</v>
      </c>
      <c r="N432" s="279" t="s">
        <v>5107</v>
      </c>
      <c r="O432" s="279" t="s">
        <v>5108</v>
      </c>
      <c r="P432" s="321" t="s">
        <v>1822</v>
      </c>
      <c r="Q432" s="322" t="s">
        <v>1823</v>
      </c>
      <c r="R432" s="323" t="s">
        <v>58</v>
      </c>
      <c r="S432" s="324" t="s">
        <v>1617</v>
      </c>
      <c r="T432" s="325">
        <v>563</v>
      </c>
      <c r="U432" s="326" t="s">
        <v>1824</v>
      </c>
      <c r="V432" s="326" t="s">
        <v>2349</v>
      </c>
      <c r="W432" s="327">
        <v>54</v>
      </c>
      <c r="X432" s="333" t="s">
        <v>1193</v>
      </c>
      <c r="Y432" s="329">
        <v>14356782000100</v>
      </c>
      <c r="Z432" s="330">
        <v>99170000</v>
      </c>
      <c r="AA432" s="331"/>
      <c r="AB432" s="218" t="s">
        <v>5675</v>
      </c>
      <c r="AC432" s="332" t="s">
        <v>6259</v>
      </c>
      <c r="AD432" s="332">
        <v>563</v>
      </c>
      <c r="AE432" s="332"/>
      <c r="AF432" s="332"/>
      <c r="AG432"/>
      <c r="AH432"/>
      <c r="AI432"/>
      <c r="AJ432"/>
      <c r="AK432" s="193" t="s">
        <v>2350</v>
      </c>
      <c r="AL432" s="192"/>
      <c r="AM432" s="192"/>
      <c r="AN432" s="192"/>
      <c r="AO432" s="192"/>
      <c r="AP432" s="140"/>
      <c r="AQ432" s="194"/>
      <c r="AR432" s="207"/>
      <c r="AS432" s="208"/>
    </row>
    <row r="433" spans="1:45">
      <c r="A433" s="312" t="s">
        <v>2406</v>
      </c>
      <c r="B433" s="313">
        <v>328</v>
      </c>
      <c r="C433" s="314">
        <v>0.22275214757787001</v>
      </c>
      <c r="D433" s="315">
        <v>6247</v>
      </c>
      <c r="E433" s="316">
        <v>0.82636635283847804</v>
      </c>
      <c r="F433" s="317">
        <v>1.76291305519872E-3</v>
      </c>
      <c r="G433" s="318">
        <v>4114.05</v>
      </c>
      <c r="H433" s="319">
        <v>3561.0843715014198</v>
      </c>
      <c r="I433" s="320">
        <v>7675.1373246582398</v>
      </c>
      <c r="J433" s="281" t="s">
        <v>4180</v>
      </c>
      <c r="K433" s="279">
        <v>51</v>
      </c>
      <c r="L433" s="280">
        <v>34951066</v>
      </c>
      <c r="M433" s="321" t="s">
        <v>1825</v>
      </c>
      <c r="N433" s="290" t="s">
        <v>5109</v>
      </c>
      <c r="O433" s="287" t="s">
        <v>5110</v>
      </c>
      <c r="P433" s="321" t="s">
        <v>1826</v>
      </c>
      <c r="Q433" s="322" t="s">
        <v>1827</v>
      </c>
      <c r="R433" s="323" t="s">
        <v>58</v>
      </c>
      <c r="S433" s="324" t="s">
        <v>1618</v>
      </c>
      <c r="T433" s="325">
        <v>1890</v>
      </c>
      <c r="U433" s="326"/>
      <c r="V433" s="326" t="s">
        <v>2349</v>
      </c>
      <c r="W433" s="327">
        <v>51</v>
      </c>
      <c r="X433" s="333" t="s">
        <v>1194</v>
      </c>
      <c r="Y433" s="329">
        <v>14046152000130</v>
      </c>
      <c r="Z433" s="330">
        <v>92850000</v>
      </c>
      <c r="AA433" s="331"/>
      <c r="AB433" s="218" t="s">
        <v>5676</v>
      </c>
      <c r="AC433" s="332" t="s">
        <v>6935</v>
      </c>
      <c r="AD433" s="332">
        <v>55</v>
      </c>
      <c r="AE433" s="332" t="s">
        <v>6936</v>
      </c>
      <c r="AF433" s="332" t="s">
        <v>6937</v>
      </c>
      <c r="AG433"/>
      <c r="AH433"/>
      <c r="AI433"/>
      <c r="AJ433"/>
      <c r="AK433" s="193" t="s">
        <v>2350</v>
      </c>
      <c r="AL433" s="192"/>
      <c r="AM433" s="192"/>
      <c r="AN433" s="192"/>
      <c r="AO433" s="192"/>
      <c r="AP433" s="140"/>
      <c r="AQ433" s="194"/>
      <c r="AR433" s="207"/>
      <c r="AS433" s="208"/>
    </row>
    <row r="434" spans="1:45">
      <c r="A434" s="312" t="s">
        <v>2407</v>
      </c>
      <c r="B434" s="313">
        <v>44</v>
      </c>
      <c r="C434" s="314">
        <v>0.191443540590889</v>
      </c>
      <c r="D434" s="315">
        <v>2163</v>
      </c>
      <c r="E434" s="316">
        <v>0.60575805177053699</v>
      </c>
      <c r="F434" s="317">
        <v>1.29228250168936E-3</v>
      </c>
      <c r="G434" s="318">
        <v>4114.05</v>
      </c>
      <c r="H434" s="319">
        <v>2610.4106534125099</v>
      </c>
      <c r="I434" s="320">
        <v>6724.4636065693403</v>
      </c>
      <c r="J434" s="278" t="s">
        <v>4181</v>
      </c>
      <c r="K434" s="279">
        <v>55</v>
      </c>
      <c r="L434" s="280">
        <v>36142318</v>
      </c>
      <c r="M434" s="321" t="s">
        <v>1828</v>
      </c>
      <c r="N434" s="279" t="s">
        <v>5111</v>
      </c>
      <c r="O434" s="279" t="s">
        <v>5112</v>
      </c>
      <c r="P434" s="321" t="s">
        <v>1829</v>
      </c>
      <c r="Q434" s="322" t="s">
        <v>1830</v>
      </c>
      <c r="R434" s="323" t="s">
        <v>58</v>
      </c>
      <c r="S434" s="324" t="s">
        <v>1619</v>
      </c>
      <c r="T434" s="325">
        <v>1132</v>
      </c>
      <c r="U434" s="326" t="s">
        <v>1024</v>
      </c>
      <c r="V434" s="326" t="s">
        <v>2349</v>
      </c>
      <c r="W434" s="327">
        <v>55</v>
      </c>
      <c r="X434" s="333" t="s">
        <v>1195</v>
      </c>
      <c r="Y434" s="329">
        <v>13453864000100</v>
      </c>
      <c r="Z434" s="330">
        <v>97960000</v>
      </c>
      <c r="AA434" s="331"/>
      <c r="AB434" s="218" t="s">
        <v>5677</v>
      </c>
      <c r="AC434" s="332" t="s">
        <v>6938</v>
      </c>
      <c r="AD434" s="332">
        <v>1137</v>
      </c>
      <c r="AE434" s="332" t="s">
        <v>6939</v>
      </c>
      <c r="AF434" s="332" t="s">
        <v>6940</v>
      </c>
      <c r="AG434"/>
      <c r="AH434"/>
      <c r="AI434"/>
      <c r="AJ434"/>
      <c r="AK434" s="193" t="s">
        <v>2350</v>
      </c>
      <c r="AL434" s="192"/>
      <c r="AM434" s="192"/>
      <c r="AN434" s="192"/>
      <c r="AO434" s="192"/>
      <c r="AP434" s="140"/>
      <c r="AQ434" s="194"/>
      <c r="AR434" s="207"/>
      <c r="AS434" s="208"/>
    </row>
    <row r="435" spans="1:45">
      <c r="A435" s="312" t="s">
        <v>2408</v>
      </c>
      <c r="B435" s="313">
        <v>135</v>
      </c>
      <c r="C435" s="314">
        <v>0.19228593755863099</v>
      </c>
      <c r="D435" s="315">
        <v>3831</v>
      </c>
      <c r="E435" s="316">
        <v>0.66289439504397796</v>
      </c>
      <c r="F435" s="317">
        <v>1.4141732407509E-3</v>
      </c>
      <c r="G435" s="318">
        <v>4114.05</v>
      </c>
      <c r="H435" s="319">
        <v>2856.6299463168102</v>
      </c>
      <c r="I435" s="320">
        <v>6970.6828994736297</v>
      </c>
      <c r="J435" s="281" t="s">
        <v>4182</v>
      </c>
      <c r="K435" s="279">
        <v>54</v>
      </c>
      <c r="L435" s="280">
        <v>35251122</v>
      </c>
      <c r="M435" s="321" t="s">
        <v>1831</v>
      </c>
      <c r="N435" s="279" t="s">
        <v>5113</v>
      </c>
      <c r="O435" s="279" t="s">
        <v>5114</v>
      </c>
      <c r="P435" s="321" t="s">
        <v>1832</v>
      </c>
      <c r="Q435" s="322"/>
      <c r="R435" s="323" t="s">
        <v>58</v>
      </c>
      <c r="S435" s="324"/>
      <c r="T435" s="325"/>
      <c r="U435" s="326"/>
      <c r="V435" s="326"/>
      <c r="W435" s="327"/>
      <c r="X435" s="333" t="s">
        <v>2479</v>
      </c>
      <c r="Y435" s="329" t="s">
        <v>7241</v>
      </c>
      <c r="Z435" s="330" t="s">
        <v>1832</v>
      </c>
      <c r="AA435" s="331"/>
      <c r="AB435" s="218" t="s">
        <v>5678</v>
      </c>
      <c r="AC435" s="332" t="s">
        <v>6941</v>
      </c>
      <c r="AD435" s="332">
        <v>52</v>
      </c>
      <c r="AE435" s="332" t="s">
        <v>6942</v>
      </c>
      <c r="AF435" s="332" t="s">
        <v>6943</v>
      </c>
      <c r="AG435"/>
      <c r="AH435"/>
      <c r="AI435"/>
      <c r="AJ435"/>
      <c r="AK435" s="193" t="s">
        <v>2350</v>
      </c>
      <c r="AL435" s="192"/>
      <c r="AM435" s="192"/>
      <c r="AN435" s="192"/>
      <c r="AO435" s="192"/>
      <c r="AP435" s="140"/>
      <c r="AQ435" s="194"/>
      <c r="AR435" s="207"/>
      <c r="AS435" s="208"/>
    </row>
    <row r="436" spans="1:45">
      <c r="A436" s="312" t="s">
        <v>2409</v>
      </c>
      <c r="B436" s="313">
        <v>17</v>
      </c>
      <c r="C436" s="314">
        <v>0.16899765862336</v>
      </c>
      <c r="D436" s="315">
        <v>2419</v>
      </c>
      <c r="E436" s="316">
        <v>0.54378355297453995</v>
      </c>
      <c r="F436" s="317">
        <v>1.16007037489889E-3</v>
      </c>
      <c r="G436" s="318">
        <v>4114.05</v>
      </c>
      <c r="H436" s="319">
        <v>2343.34215729576</v>
      </c>
      <c r="I436" s="320">
        <v>6457.3951104525804</v>
      </c>
      <c r="J436" s="278" t="s">
        <v>4183</v>
      </c>
      <c r="K436" s="279">
        <v>55</v>
      </c>
      <c r="L436" s="280">
        <v>32244800</v>
      </c>
      <c r="M436" s="321" t="s">
        <v>1833</v>
      </c>
      <c r="N436" s="279" t="s">
        <v>5115</v>
      </c>
      <c r="O436" s="279" t="s">
        <v>5116</v>
      </c>
      <c r="P436" s="321" t="s">
        <v>1834</v>
      </c>
      <c r="Q436" s="322" t="s">
        <v>1835</v>
      </c>
      <c r="R436" s="323" t="s">
        <v>58</v>
      </c>
      <c r="S436" s="324" t="s">
        <v>1620</v>
      </c>
      <c r="T436" s="325" t="s">
        <v>2359</v>
      </c>
      <c r="U436" s="326" t="s">
        <v>2351</v>
      </c>
      <c r="V436" s="326" t="s">
        <v>2349</v>
      </c>
      <c r="W436" s="327">
        <v>55</v>
      </c>
      <c r="X436" s="333" t="s">
        <v>1196</v>
      </c>
      <c r="Y436" s="329">
        <v>14282634000199</v>
      </c>
      <c r="Z436" s="330">
        <v>97195000</v>
      </c>
      <c r="AA436" s="331"/>
      <c r="AB436" s="218" t="s">
        <v>5679</v>
      </c>
      <c r="AC436" s="332" t="s">
        <v>6944</v>
      </c>
      <c r="AD436" s="332">
        <v>0</v>
      </c>
      <c r="AE436" s="332" t="s">
        <v>6945</v>
      </c>
      <c r="AF436" s="332" t="s">
        <v>6946</v>
      </c>
      <c r="AG436"/>
      <c r="AH436"/>
      <c r="AI436"/>
      <c r="AJ436"/>
      <c r="AK436" s="193" t="s">
        <v>2350</v>
      </c>
      <c r="AL436" s="192"/>
      <c r="AM436" s="192"/>
      <c r="AN436" s="192"/>
      <c r="AO436" s="192"/>
      <c r="AP436" s="140"/>
      <c r="AQ436" s="194"/>
      <c r="AR436" s="207"/>
      <c r="AS436" s="208"/>
    </row>
    <row r="437" spans="1:45">
      <c r="A437" s="312" t="s">
        <v>2410</v>
      </c>
      <c r="B437" s="313">
        <v>1129</v>
      </c>
      <c r="C437" s="314">
        <v>0.21205481534458101</v>
      </c>
      <c r="D437" s="315">
        <v>9613</v>
      </c>
      <c r="E437" s="316">
        <v>0.83922223181382305</v>
      </c>
      <c r="F437" s="317">
        <v>1.7903389018632701E-3</v>
      </c>
      <c r="G437" s="318">
        <v>4114.05</v>
      </c>
      <c r="H437" s="319">
        <v>3616.4845817638102</v>
      </c>
      <c r="I437" s="320">
        <v>7730.5375349206297</v>
      </c>
      <c r="J437" s="281" t="s">
        <v>4184</v>
      </c>
      <c r="K437" s="279">
        <v>51</v>
      </c>
      <c r="L437" s="280">
        <v>37081313</v>
      </c>
      <c r="M437" s="321" t="s">
        <v>1836</v>
      </c>
      <c r="N437" s="279" t="s">
        <v>5117</v>
      </c>
      <c r="O437" s="279" t="s">
        <v>5118</v>
      </c>
      <c r="P437" s="321" t="s">
        <v>1837</v>
      </c>
      <c r="Q437" s="322" t="s">
        <v>1838</v>
      </c>
      <c r="R437" s="323" t="s">
        <v>58</v>
      </c>
      <c r="S437" s="324" t="s">
        <v>1621</v>
      </c>
      <c r="T437" s="325">
        <v>181</v>
      </c>
      <c r="U437" s="326" t="s">
        <v>2351</v>
      </c>
      <c r="V437" s="326" t="s">
        <v>2349</v>
      </c>
      <c r="W437" s="327">
        <v>51</v>
      </c>
      <c r="X437" s="333" t="s">
        <v>1197</v>
      </c>
      <c r="Y437" s="329">
        <v>14394645000160</v>
      </c>
      <c r="Z437" s="330">
        <v>96890000</v>
      </c>
      <c r="AA437" s="331"/>
      <c r="AB437" s="218" t="s">
        <v>5680</v>
      </c>
      <c r="AC437" s="332" t="s">
        <v>6947</v>
      </c>
      <c r="AD437" s="332">
        <v>181</v>
      </c>
      <c r="AE437" s="332" t="s">
        <v>6948</v>
      </c>
      <c r="AF437" s="332" t="s">
        <v>6949</v>
      </c>
      <c r="AG437"/>
      <c r="AH437"/>
      <c r="AI437"/>
      <c r="AJ437"/>
      <c r="AK437" s="193" t="s">
        <v>2350</v>
      </c>
      <c r="AL437" s="192"/>
      <c r="AM437" s="192"/>
      <c r="AN437" s="192"/>
      <c r="AO437" s="192"/>
      <c r="AP437" s="140"/>
      <c r="AQ437" s="194"/>
      <c r="AR437" s="207"/>
      <c r="AS437" s="208"/>
    </row>
    <row r="438" spans="1:45">
      <c r="A438" s="312" t="s">
        <v>2411</v>
      </c>
      <c r="B438" s="313">
        <v>1279</v>
      </c>
      <c r="C438" s="314">
        <v>0.25530967251490899</v>
      </c>
      <c r="D438" s="315">
        <v>15053</v>
      </c>
      <c r="E438" s="316">
        <v>1.0807138762316399</v>
      </c>
      <c r="F438" s="317">
        <v>2.3055205415842498E-3</v>
      </c>
      <c r="G438" s="318">
        <v>4114.05</v>
      </c>
      <c r="H438" s="319">
        <v>4657.1514940001898</v>
      </c>
      <c r="I438" s="320">
        <v>8771.2044471570098</v>
      </c>
      <c r="J438" s="286" t="s">
        <v>4185</v>
      </c>
      <c r="K438" s="279">
        <v>51</v>
      </c>
      <c r="L438" s="280">
        <v>37421098</v>
      </c>
      <c r="M438" s="321" t="s">
        <v>1839</v>
      </c>
      <c r="N438" s="279" t="s">
        <v>5119</v>
      </c>
      <c r="O438" s="279" t="s">
        <v>5120</v>
      </c>
      <c r="P438" s="321" t="s">
        <v>1840</v>
      </c>
      <c r="Q438" s="322" t="s">
        <v>1841</v>
      </c>
      <c r="R438" s="323" t="s">
        <v>58</v>
      </c>
      <c r="S438" s="324" t="s">
        <v>1622</v>
      </c>
      <c r="T438" s="325">
        <v>200</v>
      </c>
      <c r="U438" s="326" t="s">
        <v>1842</v>
      </c>
      <c r="V438" s="326" t="s">
        <v>2349</v>
      </c>
      <c r="W438" s="327">
        <v>51</v>
      </c>
      <c r="X438" s="333" t="s">
        <v>1198</v>
      </c>
      <c r="Y438" s="329">
        <v>14324279000173</v>
      </c>
      <c r="Z438" s="330">
        <v>96900000</v>
      </c>
      <c r="AA438" s="331"/>
      <c r="AB438" s="218" t="s">
        <v>5681</v>
      </c>
      <c r="AC438" s="332" t="s">
        <v>6703</v>
      </c>
      <c r="AD438" s="332">
        <v>200</v>
      </c>
      <c r="AE438" s="332" t="s">
        <v>6950</v>
      </c>
      <c r="AF438" s="332" t="s">
        <v>6951</v>
      </c>
      <c r="AG438"/>
      <c r="AH438"/>
      <c r="AI438"/>
      <c r="AJ438"/>
      <c r="AK438" s="193" t="s">
        <v>2350</v>
      </c>
      <c r="AL438" s="192"/>
      <c r="AM438" s="192"/>
      <c r="AN438" s="192"/>
      <c r="AO438" s="192"/>
      <c r="AP438" s="140"/>
      <c r="AQ438" s="194"/>
      <c r="AR438" s="207"/>
      <c r="AS438" s="208"/>
    </row>
    <row r="439" spans="1:45">
      <c r="A439" s="312" t="s">
        <v>2412</v>
      </c>
      <c r="B439" s="313">
        <v>1719</v>
      </c>
      <c r="C439" s="314">
        <v>0.33497195024216497</v>
      </c>
      <c r="D439" s="315">
        <v>30393</v>
      </c>
      <c r="E439" s="316">
        <v>1.5755220195939501</v>
      </c>
      <c r="F439" s="317">
        <v>3.36111015115123E-3</v>
      </c>
      <c r="G439" s="318">
        <v>4114.05</v>
      </c>
      <c r="H439" s="319">
        <v>6789.4425053254899</v>
      </c>
      <c r="I439" s="320">
        <v>10903.495458482301</v>
      </c>
      <c r="J439" s="286" t="s">
        <v>4186</v>
      </c>
      <c r="K439" s="279">
        <v>54</v>
      </c>
      <c r="L439" s="280">
        <v>33819000</v>
      </c>
      <c r="M439" s="321" t="s">
        <v>1843</v>
      </c>
      <c r="N439" s="279" t="s">
        <v>5121</v>
      </c>
      <c r="O439" s="279" t="s">
        <v>5122</v>
      </c>
      <c r="P439" s="321" t="s">
        <v>1844</v>
      </c>
      <c r="Q439" s="322" t="s">
        <v>1845</v>
      </c>
      <c r="R439" s="323" t="s">
        <v>58</v>
      </c>
      <c r="S439" s="324" t="s">
        <v>1623</v>
      </c>
      <c r="T439" s="325">
        <v>898</v>
      </c>
      <c r="U439" s="326" t="s">
        <v>2351</v>
      </c>
      <c r="V439" s="326" t="s">
        <v>2349</v>
      </c>
      <c r="W439" s="327">
        <v>54</v>
      </c>
      <c r="X439" s="333" t="s">
        <v>1199</v>
      </c>
      <c r="Y439" s="329">
        <v>13525941000190</v>
      </c>
      <c r="Z439" s="330">
        <v>99300000</v>
      </c>
      <c r="AA439" s="331"/>
      <c r="AB439" s="218" t="s">
        <v>5682</v>
      </c>
      <c r="AC439" s="332" t="s">
        <v>6952</v>
      </c>
      <c r="AD439" s="332">
        <v>60</v>
      </c>
      <c r="AE439" s="332" t="s">
        <v>6953</v>
      </c>
      <c r="AF439" s="332" t="s">
        <v>6954</v>
      </c>
      <c r="AG439"/>
      <c r="AH439"/>
      <c r="AI439"/>
      <c r="AJ439"/>
      <c r="AK439" s="193" t="s">
        <v>2350</v>
      </c>
      <c r="AL439" s="192"/>
      <c r="AM439" s="192"/>
      <c r="AN439" s="192"/>
      <c r="AO439" s="192"/>
      <c r="AP439" s="140"/>
      <c r="AQ439" s="194"/>
      <c r="AR439" s="207"/>
      <c r="AS439" s="208"/>
    </row>
    <row r="440" spans="1:45">
      <c r="A440" s="312" t="s">
        <v>2413</v>
      </c>
      <c r="B440" s="313">
        <v>376</v>
      </c>
      <c r="C440" s="314">
        <v>0.258961795476645</v>
      </c>
      <c r="D440" s="315">
        <v>4846</v>
      </c>
      <c r="E440" s="316">
        <v>0.92479017894930304</v>
      </c>
      <c r="F440" s="317">
        <v>1.9728836661721499E-3</v>
      </c>
      <c r="G440" s="318">
        <v>4114.05</v>
      </c>
      <c r="H440" s="319">
        <v>3985.2250056677499</v>
      </c>
      <c r="I440" s="320">
        <v>8099.2779588245703</v>
      </c>
      <c r="J440" s="278" t="s">
        <v>4187</v>
      </c>
      <c r="K440" s="279">
        <v>51</v>
      </c>
      <c r="L440" s="280">
        <v>36140115</v>
      </c>
      <c r="M440" s="321" t="s">
        <v>1846</v>
      </c>
      <c r="N440" s="279" t="s">
        <v>5123</v>
      </c>
      <c r="O440" s="279" t="s">
        <v>5124</v>
      </c>
      <c r="P440" s="321" t="s">
        <v>1847</v>
      </c>
      <c r="Q440" s="322" t="s">
        <v>1848</v>
      </c>
      <c r="R440" s="323" t="s">
        <v>58</v>
      </c>
      <c r="S440" s="324" t="s">
        <v>1624</v>
      </c>
      <c r="T440" s="325">
        <v>251</v>
      </c>
      <c r="U440" s="326" t="s">
        <v>2372</v>
      </c>
      <c r="V440" s="326" t="s">
        <v>2349</v>
      </c>
      <c r="W440" s="327">
        <v>51</v>
      </c>
      <c r="X440" s="333" t="s">
        <v>1200</v>
      </c>
      <c r="Y440" s="329">
        <v>14329400000150</v>
      </c>
      <c r="Z440" s="330">
        <v>95863000</v>
      </c>
      <c r="AA440" s="331"/>
      <c r="AB440" s="218" t="s">
        <v>5683</v>
      </c>
      <c r="AC440" s="332" t="s">
        <v>6955</v>
      </c>
      <c r="AD440" s="332">
        <v>251</v>
      </c>
      <c r="AE440" s="332" t="s">
        <v>6956</v>
      </c>
      <c r="AF440" s="332" t="s">
        <v>6957</v>
      </c>
      <c r="AG440"/>
      <c r="AH440"/>
      <c r="AI440"/>
      <c r="AJ440"/>
      <c r="AK440" s="193" t="s">
        <v>2350</v>
      </c>
      <c r="AL440" s="192"/>
      <c r="AM440" s="192"/>
      <c r="AN440" s="192"/>
      <c r="AO440" s="192"/>
      <c r="AP440" s="140"/>
      <c r="AQ440" s="194"/>
      <c r="AR440" s="207"/>
      <c r="AS440" s="208"/>
    </row>
    <row r="441" spans="1:45">
      <c r="A441" s="312" t="s">
        <v>2414</v>
      </c>
      <c r="B441" s="313">
        <v>680</v>
      </c>
      <c r="C441" s="314">
        <v>0.25657797184757403</v>
      </c>
      <c r="D441" s="315">
        <v>24291</v>
      </c>
      <c r="E441" s="316">
        <v>1.16690681701399</v>
      </c>
      <c r="F441" s="317">
        <v>2.4893986242884099E-3</v>
      </c>
      <c r="G441" s="318">
        <v>4114.05</v>
      </c>
      <c r="H441" s="319">
        <v>5028.5852210625899</v>
      </c>
      <c r="I441" s="320">
        <v>9142.6381742194208</v>
      </c>
      <c r="J441" s="286" t="s">
        <v>4188</v>
      </c>
      <c r="K441" s="279">
        <v>54</v>
      </c>
      <c r="L441" s="280">
        <v>33444700</v>
      </c>
      <c r="M441" s="321" t="s">
        <v>1849</v>
      </c>
      <c r="N441" s="290" t="s">
        <v>5125</v>
      </c>
      <c r="O441" s="279" t="s">
        <v>5126</v>
      </c>
      <c r="P441" s="321" t="s">
        <v>1850</v>
      </c>
      <c r="Q441" s="322" t="s">
        <v>1851</v>
      </c>
      <c r="R441" s="323" t="s">
        <v>58</v>
      </c>
      <c r="S441" s="324" t="s">
        <v>1625</v>
      </c>
      <c r="T441" s="325">
        <v>1468</v>
      </c>
      <c r="U441" s="326" t="s">
        <v>2351</v>
      </c>
      <c r="V441" s="326" t="s">
        <v>2349</v>
      </c>
      <c r="W441" s="327">
        <v>54</v>
      </c>
      <c r="X441" s="333" t="s">
        <v>1201</v>
      </c>
      <c r="Y441" s="329">
        <v>13640422000173</v>
      </c>
      <c r="Z441" s="330">
        <v>99950000</v>
      </c>
      <c r="AA441" s="331"/>
      <c r="AB441" s="218" t="s">
        <v>5684</v>
      </c>
      <c r="AC441" s="332" t="s">
        <v>6958</v>
      </c>
      <c r="AD441" s="332">
        <v>1045</v>
      </c>
      <c r="AE441" s="332" t="s">
        <v>6959</v>
      </c>
      <c r="AF441" s="332" t="s">
        <v>6960</v>
      </c>
      <c r="AG441"/>
      <c r="AH441"/>
      <c r="AI441"/>
      <c r="AJ441"/>
      <c r="AK441" s="193" t="s">
        <v>2350</v>
      </c>
      <c r="AL441" s="192"/>
      <c r="AM441" s="192"/>
      <c r="AN441" s="192"/>
      <c r="AO441" s="192"/>
      <c r="AP441" s="140"/>
      <c r="AQ441" s="194"/>
      <c r="AR441" s="207"/>
      <c r="AS441" s="208"/>
    </row>
    <row r="442" spans="1:45">
      <c r="A442" s="312" t="s">
        <v>2415</v>
      </c>
      <c r="B442" s="313">
        <v>2332</v>
      </c>
      <c r="C442" s="314">
        <v>0.24731807863220601</v>
      </c>
      <c r="D442" s="315">
        <v>11080</v>
      </c>
      <c r="E442" s="316">
        <v>0.99985455154969904</v>
      </c>
      <c r="F442" s="317">
        <v>2.1330208280773998E-3</v>
      </c>
      <c r="G442" s="318">
        <v>4114.05</v>
      </c>
      <c r="H442" s="319">
        <v>4308.7020727163399</v>
      </c>
      <c r="I442" s="320">
        <v>8422.7550258731608</v>
      </c>
      <c r="J442" s="278" t="s">
        <v>4189</v>
      </c>
      <c r="K442" s="279">
        <v>54</v>
      </c>
      <c r="L442" s="280">
        <v>33853300</v>
      </c>
      <c r="M442" s="321" t="s">
        <v>1852</v>
      </c>
      <c r="N442" s="284" t="s">
        <v>5127</v>
      </c>
      <c r="O442" s="279" t="s">
        <v>5128</v>
      </c>
      <c r="P442" s="321" t="s">
        <v>1853</v>
      </c>
      <c r="Q442" s="322" t="s">
        <v>1854</v>
      </c>
      <c r="R442" s="323" t="s">
        <v>58</v>
      </c>
      <c r="S442" s="324" t="s">
        <v>1626</v>
      </c>
      <c r="T442" s="325">
        <v>965</v>
      </c>
      <c r="U442" s="326" t="s">
        <v>2351</v>
      </c>
      <c r="V442" s="326" t="s">
        <v>2373</v>
      </c>
      <c r="W442" s="327">
        <v>54</v>
      </c>
      <c r="X442" s="333" t="s">
        <v>1202</v>
      </c>
      <c r="Y442" s="329">
        <v>13624508000102</v>
      </c>
      <c r="Z442" s="330">
        <v>99490000</v>
      </c>
      <c r="AA442" s="331"/>
      <c r="AB442" s="218" t="s">
        <v>5685</v>
      </c>
      <c r="AC442" s="332" t="s">
        <v>6961</v>
      </c>
      <c r="AD442" s="332">
        <v>1150</v>
      </c>
      <c r="AE442" s="332" t="s">
        <v>6962</v>
      </c>
      <c r="AF442" s="332" t="s">
        <v>6963</v>
      </c>
      <c r="AG442"/>
      <c r="AH442"/>
      <c r="AI442"/>
      <c r="AJ442"/>
      <c r="AK442" s="193" t="s">
        <v>2350</v>
      </c>
      <c r="AL442" s="192"/>
      <c r="AM442" s="192"/>
      <c r="AN442" s="192"/>
      <c r="AO442" s="192"/>
      <c r="AP442" s="140"/>
      <c r="AQ442" s="194"/>
      <c r="AR442" s="207"/>
      <c r="AS442" s="208"/>
    </row>
    <row r="443" spans="1:45">
      <c r="A443" s="312" t="s">
        <v>2416</v>
      </c>
      <c r="B443" s="313">
        <v>60</v>
      </c>
      <c r="C443" s="314">
        <v>0.22039673730925399</v>
      </c>
      <c r="D443" s="315">
        <v>16347</v>
      </c>
      <c r="E443" s="316">
        <v>0.94454112227008702</v>
      </c>
      <c r="F443" s="317">
        <v>2.01501896816394E-3</v>
      </c>
      <c r="G443" s="318">
        <v>4114.05</v>
      </c>
      <c r="H443" s="319">
        <v>4070.33831569116</v>
      </c>
      <c r="I443" s="320">
        <v>8184.3912688479804</v>
      </c>
      <c r="J443" s="282" t="s">
        <v>4190</v>
      </c>
      <c r="K443" s="279">
        <v>51</v>
      </c>
      <c r="L443" s="280">
        <v>36725220</v>
      </c>
      <c r="M443" s="321" t="s">
        <v>1855</v>
      </c>
      <c r="N443" s="279" t="s">
        <v>5129</v>
      </c>
      <c r="O443" s="279" t="s">
        <v>5130</v>
      </c>
      <c r="P443" s="321" t="s">
        <v>1856</v>
      </c>
      <c r="Q443" s="322" t="s">
        <v>1857</v>
      </c>
      <c r="R443" s="323" t="s">
        <v>58</v>
      </c>
      <c r="S443" s="324" t="s">
        <v>1627</v>
      </c>
      <c r="T443" s="325">
        <v>317</v>
      </c>
      <c r="U443" s="326" t="s">
        <v>2351</v>
      </c>
      <c r="V443" s="326" t="s">
        <v>2349</v>
      </c>
      <c r="W443" s="327">
        <v>51</v>
      </c>
      <c r="X443" s="333" t="s">
        <v>1203</v>
      </c>
      <c r="Y443" s="329">
        <v>18203680000106</v>
      </c>
      <c r="Z443" s="330">
        <v>96760000</v>
      </c>
      <c r="AA443" s="331"/>
      <c r="AB443" s="218" t="s">
        <v>5686</v>
      </c>
      <c r="AC443" s="332" t="s">
        <v>6964</v>
      </c>
      <c r="AD443" s="332">
        <v>881</v>
      </c>
      <c r="AE443" s="332" t="s">
        <v>6965</v>
      </c>
      <c r="AF443" s="332" t="s">
        <v>6966</v>
      </c>
      <c r="AG443"/>
      <c r="AH443"/>
      <c r="AI443"/>
      <c r="AJ443"/>
      <c r="AK443" s="193" t="s">
        <v>2350</v>
      </c>
      <c r="AL443" s="192"/>
      <c r="AM443" s="192"/>
      <c r="AN443" s="192"/>
      <c r="AO443" s="192"/>
      <c r="AP443" s="140"/>
      <c r="AQ443" s="194"/>
      <c r="AR443" s="207"/>
      <c r="AS443" s="208"/>
    </row>
    <row r="444" spans="1:45">
      <c r="A444" s="312" t="s">
        <v>2417</v>
      </c>
      <c r="B444" s="313">
        <v>2278</v>
      </c>
      <c r="C444" s="314">
        <v>0.238189677135104</v>
      </c>
      <c r="D444" s="315">
        <v>58787</v>
      </c>
      <c r="E444" s="316">
        <v>1.23684458043798</v>
      </c>
      <c r="F444" s="317">
        <v>2.63859903130892E-3</v>
      </c>
      <c r="G444" s="318">
        <v>4114.05</v>
      </c>
      <c r="H444" s="319">
        <v>5329.9700432440204</v>
      </c>
      <c r="I444" s="320">
        <v>9444.0229964008504</v>
      </c>
      <c r="J444" s="286" t="s">
        <v>4191</v>
      </c>
      <c r="K444" s="279">
        <v>51</v>
      </c>
      <c r="L444" s="280">
        <v>35419200</v>
      </c>
      <c r="M444" s="321" t="s">
        <v>1858</v>
      </c>
      <c r="N444" s="289" t="s">
        <v>5131</v>
      </c>
      <c r="O444" s="289" t="s">
        <v>5132</v>
      </c>
      <c r="P444" s="321" t="s">
        <v>1859</v>
      </c>
      <c r="Q444" s="322" t="s">
        <v>1860</v>
      </c>
      <c r="R444" s="323" t="s">
        <v>58</v>
      </c>
      <c r="S444" s="324" t="s">
        <v>1628</v>
      </c>
      <c r="T444" s="325">
        <v>1278</v>
      </c>
      <c r="U444" s="326" t="s">
        <v>2351</v>
      </c>
      <c r="V444" s="326" t="s">
        <v>2349</v>
      </c>
      <c r="W444" s="327">
        <v>51</v>
      </c>
      <c r="X444" s="333" t="s">
        <v>1204</v>
      </c>
      <c r="Y444" s="329">
        <v>14352438000143</v>
      </c>
      <c r="Z444" s="330">
        <v>95600000</v>
      </c>
      <c r="AA444" s="331"/>
      <c r="AB444" s="218" t="s">
        <v>5687</v>
      </c>
      <c r="AC444" s="332" t="s">
        <v>6967</v>
      </c>
      <c r="AD444" s="332">
        <v>2785</v>
      </c>
      <c r="AE444" s="332" t="s">
        <v>6968</v>
      </c>
      <c r="AF444" s="332" t="s">
        <v>6969</v>
      </c>
      <c r="AG444"/>
      <c r="AH444"/>
      <c r="AI444"/>
      <c r="AJ444"/>
      <c r="AK444" s="193" t="s">
        <v>2350</v>
      </c>
      <c r="AL444" s="192"/>
      <c r="AM444" s="192"/>
      <c r="AN444" s="192"/>
      <c r="AO444" s="192"/>
      <c r="AP444" s="140"/>
      <c r="AQ444" s="194"/>
      <c r="AR444" s="207"/>
      <c r="AS444" s="208"/>
    </row>
    <row r="445" spans="1:45">
      <c r="A445" s="312" t="s">
        <v>2418</v>
      </c>
      <c r="B445" s="313">
        <v>2</v>
      </c>
      <c r="C445" s="314">
        <v>0.28080798047516797</v>
      </c>
      <c r="D445" s="315">
        <v>26439</v>
      </c>
      <c r="E445" s="316">
        <v>1.29343973902701</v>
      </c>
      <c r="F445" s="317">
        <v>2.7593352442427301E-3</v>
      </c>
      <c r="G445" s="318">
        <v>4114.05</v>
      </c>
      <c r="H445" s="319">
        <v>5573.8571933703197</v>
      </c>
      <c r="I445" s="320">
        <v>9687.9101465271397</v>
      </c>
      <c r="J445" s="282" t="s">
        <v>4192</v>
      </c>
      <c r="K445" s="279">
        <v>51</v>
      </c>
      <c r="L445" s="280">
        <v>36536202</v>
      </c>
      <c r="M445" s="321" t="s">
        <v>1861</v>
      </c>
      <c r="N445" s="279" t="s">
        <v>5133</v>
      </c>
      <c r="O445" s="279" t="s">
        <v>5134</v>
      </c>
      <c r="P445" s="321" t="s">
        <v>1862</v>
      </c>
      <c r="Q445" s="322" t="s">
        <v>1863</v>
      </c>
      <c r="R445" s="323" t="s">
        <v>58</v>
      </c>
      <c r="S445" s="324" t="s">
        <v>1629</v>
      </c>
      <c r="T445" s="325">
        <v>1790</v>
      </c>
      <c r="U445" s="326" t="s">
        <v>2351</v>
      </c>
      <c r="V445" s="326" t="s">
        <v>2349</v>
      </c>
      <c r="W445" s="327">
        <v>51</v>
      </c>
      <c r="X445" s="333" t="s">
        <v>1205</v>
      </c>
      <c r="Y445" s="329">
        <v>14650334000115</v>
      </c>
      <c r="Z445" s="330">
        <v>95860000</v>
      </c>
      <c r="AA445" s="331"/>
      <c r="AB445" s="218" t="s">
        <v>5688</v>
      </c>
      <c r="AC445" s="332" t="s">
        <v>6970</v>
      </c>
      <c r="AD445" s="332">
        <v>221</v>
      </c>
      <c r="AE445" s="332" t="s">
        <v>6971</v>
      </c>
      <c r="AF445" s="332" t="s">
        <v>6972</v>
      </c>
      <c r="AG445"/>
      <c r="AH445"/>
      <c r="AI445"/>
      <c r="AJ445"/>
      <c r="AK445" s="193" t="s">
        <v>2350</v>
      </c>
      <c r="AL445" s="192"/>
      <c r="AM445" s="192"/>
      <c r="AN445" s="192"/>
      <c r="AO445" s="192"/>
      <c r="AP445" s="140"/>
      <c r="AQ445" s="194"/>
      <c r="AR445" s="207"/>
      <c r="AS445" s="208"/>
    </row>
    <row r="446" spans="1:45">
      <c r="A446" s="312" t="s">
        <v>2419</v>
      </c>
      <c r="B446" s="313">
        <v>123</v>
      </c>
      <c r="C446" s="314">
        <v>0.193155396735782</v>
      </c>
      <c r="D446" s="315">
        <v>3237</v>
      </c>
      <c r="E446" s="316">
        <v>0.64927435831338398</v>
      </c>
      <c r="F446" s="317">
        <v>1.3851171925681801E-3</v>
      </c>
      <c r="G446" s="318">
        <v>4114.05</v>
      </c>
      <c r="H446" s="319">
        <v>2797.93672898772</v>
      </c>
      <c r="I446" s="320">
        <v>6911.98968214454</v>
      </c>
      <c r="J446" s="282" t="s">
        <v>4193</v>
      </c>
      <c r="K446" s="279">
        <v>55</v>
      </c>
      <c r="L446" s="280">
        <v>37391081</v>
      </c>
      <c r="M446" s="321" t="s">
        <v>1864</v>
      </c>
      <c r="N446" s="290" t="s">
        <v>5135</v>
      </c>
      <c r="O446" s="279" t="s">
        <v>5136</v>
      </c>
      <c r="P446" s="321" t="s">
        <v>1865</v>
      </c>
      <c r="Q446" s="322" t="s">
        <v>1866</v>
      </c>
      <c r="R446" s="323" t="s">
        <v>58</v>
      </c>
      <c r="S446" s="324" t="s">
        <v>1630</v>
      </c>
      <c r="T446" s="325">
        <v>1424</v>
      </c>
      <c r="U446" s="326" t="s">
        <v>2369</v>
      </c>
      <c r="V446" s="326" t="s">
        <v>2349</v>
      </c>
      <c r="W446" s="327">
        <v>55</v>
      </c>
      <c r="X446" s="333" t="s">
        <v>1206</v>
      </c>
      <c r="Y446" s="329">
        <v>13526212000159</v>
      </c>
      <c r="Z446" s="330">
        <v>98410000</v>
      </c>
      <c r="AA446" s="331"/>
      <c r="AB446" s="218" t="s">
        <v>5689</v>
      </c>
      <c r="AC446" s="332" t="s">
        <v>6973</v>
      </c>
      <c r="AD446" s="332">
        <v>277</v>
      </c>
      <c r="AE446" s="332" t="s">
        <v>6974</v>
      </c>
      <c r="AF446" s="332" t="s">
        <v>6975</v>
      </c>
      <c r="AG446"/>
      <c r="AH446"/>
      <c r="AI446"/>
      <c r="AJ446"/>
      <c r="AK446" s="193" t="s">
        <v>2350</v>
      </c>
      <c r="AL446" s="192"/>
      <c r="AM446" s="192"/>
      <c r="AN446" s="192"/>
      <c r="AO446" s="192"/>
      <c r="AP446" s="140"/>
      <c r="AQ446" s="194"/>
      <c r="AR446" s="207"/>
      <c r="AS446" s="208"/>
    </row>
    <row r="447" spans="1:45">
      <c r="A447" s="312" t="s">
        <v>2420</v>
      </c>
      <c r="B447" s="313">
        <v>1954</v>
      </c>
      <c r="C447" s="314">
        <v>0.29290657156334798</v>
      </c>
      <c r="D447" s="315">
        <v>5752</v>
      </c>
      <c r="E447" s="316">
        <v>1.07325259468023</v>
      </c>
      <c r="F447" s="317">
        <v>2.2896031574720899E-3</v>
      </c>
      <c r="G447" s="318">
        <v>4114.05</v>
      </c>
      <c r="H447" s="319">
        <v>4624.99837809363</v>
      </c>
      <c r="I447" s="320">
        <v>8739.0513312504499</v>
      </c>
      <c r="J447" s="281" t="s">
        <v>4194</v>
      </c>
      <c r="K447" s="279">
        <v>51</v>
      </c>
      <c r="L447" s="280">
        <v>36741513</v>
      </c>
      <c r="M447" s="321" t="s">
        <v>1867</v>
      </c>
      <c r="N447" s="290" t="s">
        <v>5137</v>
      </c>
      <c r="O447" s="279" t="s">
        <v>5138</v>
      </c>
      <c r="P447" s="321" t="s">
        <v>1868</v>
      </c>
      <c r="Q447" s="322" t="s">
        <v>1869</v>
      </c>
      <c r="R447" s="323" t="s">
        <v>58</v>
      </c>
      <c r="S447" s="324" t="s">
        <v>1631</v>
      </c>
      <c r="T447" s="325">
        <v>201</v>
      </c>
      <c r="U447" s="326" t="s">
        <v>2351</v>
      </c>
      <c r="V447" s="326" t="s">
        <v>2349</v>
      </c>
      <c r="W447" s="327">
        <v>51</v>
      </c>
      <c r="X447" s="333" t="s">
        <v>1207</v>
      </c>
      <c r="Y447" s="329">
        <v>13727685000114</v>
      </c>
      <c r="Z447" s="330">
        <v>96290000</v>
      </c>
      <c r="AA447" s="331"/>
      <c r="AB447" s="218" t="s">
        <v>5690</v>
      </c>
      <c r="AC447" s="332" t="s">
        <v>6976</v>
      </c>
      <c r="AD447" s="332">
        <v>201</v>
      </c>
      <c r="AE447" s="332" t="s">
        <v>6977</v>
      </c>
      <c r="AF447" s="332" t="s">
        <v>6978</v>
      </c>
      <c r="AG447"/>
      <c r="AH447"/>
      <c r="AI447"/>
      <c r="AJ447"/>
      <c r="AK447" s="193" t="s">
        <v>2350</v>
      </c>
      <c r="AL447" s="192"/>
      <c r="AM447" s="192"/>
      <c r="AN447" s="192"/>
      <c r="AO447" s="192"/>
      <c r="AP447" s="140"/>
      <c r="AQ447" s="194"/>
      <c r="AR447" s="207"/>
      <c r="AS447" s="208"/>
    </row>
    <row r="448" spans="1:45">
      <c r="A448" s="312" t="s">
        <v>2421</v>
      </c>
      <c r="B448" s="313">
        <v>3</v>
      </c>
      <c r="C448" s="314">
        <v>0.28736876131579497</v>
      </c>
      <c r="D448" s="315">
        <v>14290</v>
      </c>
      <c r="E448" s="316">
        <v>1.2069642047476199</v>
      </c>
      <c r="F448" s="317">
        <v>2.5748542960376602E-3</v>
      </c>
      <c r="G448" s="318">
        <v>4114.05</v>
      </c>
      <c r="H448" s="319">
        <v>5201.2056779960803</v>
      </c>
      <c r="I448" s="320">
        <v>9315.2586311528994</v>
      </c>
      <c r="J448" s="286" t="s">
        <v>4195</v>
      </c>
      <c r="K448" s="279">
        <v>55</v>
      </c>
      <c r="L448" s="280">
        <v>35513400</v>
      </c>
      <c r="M448" s="321" t="s">
        <v>1870</v>
      </c>
      <c r="N448" s="290" t="s">
        <v>5139</v>
      </c>
      <c r="O448" s="279" t="s">
        <v>5140</v>
      </c>
      <c r="P448" s="321" t="s">
        <v>1871</v>
      </c>
      <c r="Q448" s="322" t="s">
        <v>1872</v>
      </c>
      <c r="R448" s="323" t="s">
        <v>58</v>
      </c>
      <c r="S448" s="324" t="s">
        <v>1632</v>
      </c>
      <c r="T448" s="325">
        <v>23</v>
      </c>
      <c r="U448" s="326" t="s">
        <v>2351</v>
      </c>
      <c r="V448" s="326" t="s">
        <v>2349</v>
      </c>
      <c r="W448" s="327">
        <v>55</v>
      </c>
      <c r="X448" s="333" t="s">
        <v>1208</v>
      </c>
      <c r="Y448" s="329">
        <v>14296496000105</v>
      </c>
      <c r="Z448" s="330">
        <v>98500000</v>
      </c>
      <c r="AA448" s="331"/>
      <c r="AB448" s="218" t="s">
        <v>5691</v>
      </c>
      <c r="AC448" s="332" t="s">
        <v>6979</v>
      </c>
      <c r="AD448" s="332">
        <v>31</v>
      </c>
      <c r="AE448" s="332" t="s">
        <v>6980</v>
      </c>
      <c r="AF448" s="332" t="s">
        <v>6981</v>
      </c>
      <c r="AG448"/>
      <c r="AH448"/>
      <c r="AI448"/>
      <c r="AJ448"/>
      <c r="AK448" s="193" t="s">
        <v>2350</v>
      </c>
      <c r="AL448" s="192"/>
      <c r="AM448" s="192"/>
      <c r="AN448" s="192"/>
      <c r="AO448" s="192"/>
      <c r="AP448" s="140"/>
      <c r="AQ448" s="194"/>
      <c r="AR448" s="207"/>
      <c r="AS448" s="208"/>
    </row>
    <row r="449" spans="1:45">
      <c r="A449" s="312" t="s">
        <v>2422</v>
      </c>
      <c r="B449" s="313">
        <v>912</v>
      </c>
      <c r="C449" s="314">
        <v>0.27790092987949999</v>
      </c>
      <c r="D449" s="315">
        <v>11436</v>
      </c>
      <c r="E449" s="316">
        <v>1.1288367038837299</v>
      </c>
      <c r="F449" s="317">
        <v>2.4081824672901402E-3</v>
      </c>
      <c r="G449" s="318">
        <v>4114.05</v>
      </c>
      <c r="H449" s="319">
        <v>4864.5285839260796</v>
      </c>
      <c r="I449" s="320">
        <v>8978.5815370829005</v>
      </c>
      <c r="J449" s="278" t="s">
        <v>4196</v>
      </c>
      <c r="K449" s="279">
        <v>51</v>
      </c>
      <c r="L449" s="280">
        <v>36661285</v>
      </c>
      <c r="M449" s="321" t="s">
        <v>1873</v>
      </c>
      <c r="N449" s="279" t="s">
        <v>5141</v>
      </c>
      <c r="O449" s="279" t="s">
        <v>5142</v>
      </c>
      <c r="P449" s="321" t="s">
        <v>1874</v>
      </c>
      <c r="Q449" s="322" t="s">
        <v>1875</v>
      </c>
      <c r="R449" s="323" t="s">
        <v>58</v>
      </c>
      <c r="S449" s="324" t="s">
        <v>1633</v>
      </c>
      <c r="T449" s="325">
        <v>500</v>
      </c>
      <c r="U449" s="326" t="s">
        <v>2351</v>
      </c>
      <c r="V449" s="326" t="s">
        <v>2349</v>
      </c>
      <c r="W449" s="327">
        <v>51</v>
      </c>
      <c r="X449" s="333" t="s">
        <v>1209</v>
      </c>
      <c r="Y449" s="329">
        <v>14328367000143</v>
      </c>
      <c r="Z449" s="330">
        <v>95535000</v>
      </c>
      <c r="AA449" s="331"/>
      <c r="AB449" s="218" t="s">
        <v>5692</v>
      </c>
      <c r="AC449" s="332" t="s">
        <v>6982</v>
      </c>
      <c r="AD449" s="332">
        <v>812</v>
      </c>
      <c r="AE449" s="332" t="s">
        <v>6983</v>
      </c>
      <c r="AF449" s="332" t="s">
        <v>6984</v>
      </c>
      <c r="AG449"/>
      <c r="AH449"/>
      <c r="AI449"/>
      <c r="AJ449"/>
      <c r="AK449" s="193" t="s">
        <v>2350</v>
      </c>
      <c r="AL449" s="192"/>
      <c r="AM449" s="192"/>
      <c r="AN449" s="192"/>
      <c r="AO449" s="192"/>
      <c r="AP449" s="140"/>
      <c r="AQ449" s="194"/>
      <c r="AR449" s="207"/>
      <c r="AS449" s="208"/>
    </row>
    <row r="450" spans="1:45">
      <c r="A450" s="312" t="s">
        <v>2423</v>
      </c>
      <c r="B450" s="313">
        <v>807</v>
      </c>
      <c r="C450" s="314">
        <v>0.19593924977639501</v>
      </c>
      <c r="D450" s="315">
        <v>33548</v>
      </c>
      <c r="E450" s="316">
        <v>0.93534415360032896</v>
      </c>
      <c r="F450" s="317">
        <v>1.99539878871148E-3</v>
      </c>
      <c r="G450" s="318">
        <v>4114.05</v>
      </c>
      <c r="H450" s="319">
        <v>4030.7055531971801</v>
      </c>
      <c r="I450" s="320">
        <v>8144.758506354</v>
      </c>
      <c r="J450" s="286" t="s">
        <v>4197</v>
      </c>
      <c r="K450" s="279">
        <v>51</v>
      </c>
      <c r="L450" s="280">
        <v>37627700</v>
      </c>
      <c r="M450" s="321" t="s">
        <v>1876</v>
      </c>
      <c r="N450" s="287" t="s">
        <v>5143</v>
      </c>
      <c r="O450" s="287" t="s">
        <v>5144</v>
      </c>
      <c r="P450" s="321" t="s">
        <v>1877</v>
      </c>
      <c r="Q450" s="322" t="s">
        <v>1878</v>
      </c>
      <c r="R450" s="323" t="s">
        <v>58</v>
      </c>
      <c r="S450" s="324" t="s">
        <v>1634</v>
      </c>
      <c r="T450" s="325">
        <v>878</v>
      </c>
      <c r="U450" s="326" t="s">
        <v>2351</v>
      </c>
      <c r="V450" s="326" t="s">
        <v>2374</v>
      </c>
      <c r="W450" s="327">
        <v>51</v>
      </c>
      <c r="X450" s="333" t="s">
        <v>1210</v>
      </c>
      <c r="Y450" s="329">
        <v>14334059000120</v>
      </c>
      <c r="Z450" s="330">
        <v>95890000</v>
      </c>
      <c r="AA450" s="331"/>
      <c r="AB450" s="218" t="s">
        <v>5693</v>
      </c>
      <c r="AC450" s="332" t="s">
        <v>6985</v>
      </c>
      <c r="AD450" s="332">
        <v>878</v>
      </c>
      <c r="AE450" s="332" t="s">
        <v>6986</v>
      </c>
      <c r="AF450" s="332" t="s">
        <v>6987</v>
      </c>
      <c r="AG450"/>
      <c r="AH450"/>
      <c r="AI450"/>
      <c r="AJ450"/>
      <c r="AK450" s="193" t="s">
        <v>2350</v>
      </c>
      <c r="AL450" s="192"/>
      <c r="AM450" s="192"/>
      <c r="AN450" s="192"/>
      <c r="AO450" s="192"/>
      <c r="AP450" s="140"/>
      <c r="AQ450" s="194"/>
      <c r="AR450" s="207"/>
      <c r="AS450" s="209"/>
    </row>
    <row r="451" spans="1:45">
      <c r="A451" s="312" t="s">
        <v>2424</v>
      </c>
      <c r="B451" s="313">
        <v>760</v>
      </c>
      <c r="C451" s="314">
        <v>0.25548553434744098</v>
      </c>
      <c r="D451" s="315">
        <v>3049</v>
      </c>
      <c r="E451" s="316">
        <v>0.85111830103478403</v>
      </c>
      <c r="F451" s="317">
        <v>1.8157171565116399E-3</v>
      </c>
      <c r="G451" s="318">
        <v>4114.05</v>
      </c>
      <c r="H451" s="319">
        <v>3667.7486561535102</v>
      </c>
      <c r="I451" s="320">
        <v>7781.8016093103397</v>
      </c>
      <c r="J451" s="278" t="s">
        <v>4198</v>
      </c>
      <c r="K451" s="279">
        <v>54</v>
      </c>
      <c r="L451" s="280">
        <v>33389167</v>
      </c>
      <c r="M451" s="321" t="s">
        <v>1879</v>
      </c>
      <c r="N451" s="279" t="s">
        <v>5145</v>
      </c>
      <c r="O451" s="279" t="s">
        <v>5146</v>
      </c>
      <c r="P451" s="321" t="s">
        <v>1880</v>
      </c>
      <c r="Q451" s="322" t="s">
        <v>1881</v>
      </c>
      <c r="R451" s="323" t="s">
        <v>58</v>
      </c>
      <c r="S451" s="324" t="s">
        <v>1635</v>
      </c>
      <c r="T451" s="325">
        <v>136</v>
      </c>
      <c r="U451" s="326" t="s">
        <v>974</v>
      </c>
      <c r="V451" s="326" t="s">
        <v>1882</v>
      </c>
      <c r="W451" s="327">
        <v>54</v>
      </c>
      <c r="X451" s="333" t="s">
        <v>1211</v>
      </c>
      <c r="Y451" s="329">
        <v>14310578000159</v>
      </c>
      <c r="Z451" s="330">
        <v>99345000</v>
      </c>
      <c r="AA451" s="331"/>
      <c r="AB451" s="218" t="s">
        <v>5694</v>
      </c>
      <c r="AC451" s="332" t="s">
        <v>7200</v>
      </c>
      <c r="AD451" s="332">
        <v>1695</v>
      </c>
      <c r="AE451" s="332" t="s">
        <v>7201</v>
      </c>
      <c r="AF451" s="332" t="s">
        <v>7202</v>
      </c>
      <c r="AG451"/>
      <c r="AH451"/>
      <c r="AI451"/>
      <c r="AJ451" s="192"/>
      <c r="AK451" s="193" t="s">
        <v>2350</v>
      </c>
      <c r="AL451" s="192"/>
      <c r="AM451" s="192"/>
      <c r="AN451" s="192"/>
      <c r="AO451" s="192"/>
      <c r="AP451" s="140"/>
      <c r="AQ451" s="194"/>
      <c r="AR451" s="207"/>
      <c r="AS451" s="208"/>
    </row>
    <row r="452" spans="1:45">
      <c r="A452" s="312" t="s">
        <v>2425</v>
      </c>
      <c r="B452" s="313">
        <v>512</v>
      </c>
      <c r="C452" s="314">
        <v>0.19942181723749899</v>
      </c>
      <c r="D452" s="315">
        <v>5864</v>
      </c>
      <c r="E452" s="316">
        <v>0.73282750920417306</v>
      </c>
      <c r="F452" s="317">
        <v>1.5633637293522701E-3</v>
      </c>
      <c r="G452" s="318">
        <v>4114.05</v>
      </c>
      <c r="H452" s="319">
        <v>3157.9947332915899</v>
      </c>
      <c r="I452" s="320">
        <v>7272.0476864484099</v>
      </c>
      <c r="J452" s="278" t="s">
        <v>4199</v>
      </c>
      <c r="K452" s="279">
        <v>55</v>
      </c>
      <c r="L452" s="280">
        <v>36173232</v>
      </c>
      <c r="M452" s="321" t="s">
        <v>1883</v>
      </c>
      <c r="N452" s="279" t="s">
        <v>5147</v>
      </c>
      <c r="O452" s="279" t="s">
        <v>5148</v>
      </c>
      <c r="P452" s="321" t="s">
        <v>1884</v>
      </c>
      <c r="Q452" s="322" t="s">
        <v>1885</v>
      </c>
      <c r="R452" s="323" t="s">
        <v>58</v>
      </c>
      <c r="S452" s="324" t="s">
        <v>1636</v>
      </c>
      <c r="T452" s="325">
        <v>303</v>
      </c>
      <c r="U452" s="326" t="s">
        <v>1381</v>
      </c>
      <c r="V452" s="326" t="s">
        <v>2349</v>
      </c>
      <c r="W452" s="327">
        <v>55</v>
      </c>
      <c r="X452" s="333" t="s">
        <v>1212</v>
      </c>
      <c r="Y452" s="329">
        <v>14795358000162</v>
      </c>
      <c r="Z452" s="330">
        <v>98680000</v>
      </c>
      <c r="AA452" s="331"/>
      <c r="AB452" s="218" t="s">
        <v>5695</v>
      </c>
      <c r="AC452" s="332" t="s">
        <v>6988</v>
      </c>
      <c r="AD452" s="332">
        <v>1255</v>
      </c>
      <c r="AE452" s="332" t="s">
        <v>6989</v>
      </c>
      <c r="AF452" s="332" t="s">
        <v>6990</v>
      </c>
      <c r="AG452"/>
      <c r="AH452"/>
      <c r="AI452"/>
      <c r="AJ452"/>
      <c r="AK452" s="193" t="s">
        <v>2350</v>
      </c>
      <c r="AL452" s="192"/>
      <c r="AM452" s="192"/>
      <c r="AN452" s="192"/>
      <c r="AO452" s="192"/>
      <c r="AP452" s="140"/>
      <c r="AQ452" s="194"/>
      <c r="AR452" s="207"/>
      <c r="AS452" s="208"/>
    </row>
    <row r="453" spans="1:45">
      <c r="A453" s="312" t="s">
        <v>2426</v>
      </c>
      <c r="B453" s="313">
        <v>0</v>
      </c>
      <c r="C453" s="314">
        <v>0.19398855355164599</v>
      </c>
      <c r="D453" s="315">
        <v>2832</v>
      </c>
      <c r="E453" s="316">
        <v>0.63913130808840102</v>
      </c>
      <c r="F453" s="317">
        <v>1.36347870789399E-3</v>
      </c>
      <c r="G453" s="318">
        <v>4114.05</v>
      </c>
      <c r="H453" s="319">
        <v>2754.2269899458702</v>
      </c>
      <c r="I453" s="320">
        <v>6868.2799431026897</v>
      </c>
      <c r="J453" s="278" t="s">
        <v>4200</v>
      </c>
      <c r="K453" s="279">
        <v>55</v>
      </c>
      <c r="L453" s="280">
        <v>32767011</v>
      </c>
      <c r="M453" s="321" t="s">
        <v>1886</v>
      </c>
      <c r="N453" s="279" t="s">
        <v>5149</v>
      </c>
      <c r="O453" s="279" t="s">
        <v>5150</v>
      </c>
      <c r="P453" s="321" t="s">
        <v>1887</v>
      </c>
      <c r="Q453" s="322"/>
      <c r="R453" s="323" t="s">
        <v>58</v>
      </c>
      <c r="S453" s="324"/>
      <c r="T453" s="325"/>
      <c r="U453" s="326"/>
      <c r="V453" s="326"/>
      <c r="W453" s="327"/>
      <c r="X453" s="333" t="s">
        <v>2479</v>
      </c>
      <c r="Y453" s="329" t="s">
        <v>7242</v>
      </c>
      <c r="Z453" s="330" t="s">
        <v>1887</v>
      </c>
      <c r="AA453" s="331"/>
      <c r="AB453" s="218" t="s">
        <v>5696</v>
      </c>
      <c r="AC453" s="332" t="s">
        <v>6991</v>
      </c>
      <c r="AD453" s="332">
        <v>235</v>
      </c>
      <c r="AE453" s="332" t="s">
        <v>6992</v>
      </c>
      <c r="AF453" s="332" t="s">
        <v>6993</v>
      </c>
      <c r="AG453"/>
      <c r="AH453"/>
      <c r="AI453"/>
      <c r="AJ453"/>
      <c r="AK453" s="193" t="s">
        <v>2350</v>
      </c>
      <c r="AL453" s="192"/>
      <c r="AM453" s="192"/>
      <c r="AN453" s="192"/>
      <c r="AO453" s="192"/>
      <c r="AP453" s="140"/>
      <c r="AQ453" s="194"/>
      <c r="AR453" s="207"/>
      <c r="AS453" s="208"/>
    </row>
    <row r="454" spans="1:45">
      <c r="A454" s="312" t="s">
        <v>2427</v>
      </c>
      <c r="B454" s="313">
        <v>1058</v>
      </c>
      <c r="C454" s="314">
        <v>0.30310418203086198</v>
      </c>
      <c r="D454" s="315">
        <v>40906</v>
      </c>
      <c r="E454" s="316">
        <v>1.4905961000441399</v>
      </c>
      <c r="F454" s="317">
        <v>3.17993504426934E-3</v>
      </c>
      <c r="G454" s="318">
        <v>4114.05</v>
      </c>
      <c r="H454" s="319">
        <v>6423.4687894240597</v>
      </c>
      <c r="I454" s="320">
        <v>10537.521742580901</v>
      </c>
      <c r="J454" s="278" t="s">
        <v>4201</v>
      </c>
      <c r="K454" s="279">
        <v>51</v>
      </c>
      <c r="L454" s="280">
        <v>36269150</v>
      </c>
      <c r="M454" s="321" t="s">
        <v>1888</v>
      </c>
      <c r="N454" s="279" t="s">
        <v>5151</v>
      </c>
      <c r="O454" s="279" t="s">
        <v>5152</v>
      </c>
      <c r="P454" s="321" t="s">
        <v>1889</v>
      </c>
      <c r="Q454" s="322" t="s">
        <v>1890</v>
      </c>
      <c r="R454" s="323" t="s">
        <v>58</v>
      </c>
      <c r="S454" s="324" t="s">
        <v>1637</v>
      </c>
      <c r="T454" s="325">
        <v>707</v>
      </c>
      <c r="U454" s="326" t="s">
        <v>2358</v>
      </c>
      <c r="V454" s="326" t="s">
        <v>2349</v>
      </c>
      <c r="W454" s="327">
        <v>51</v>
      </c>
      <c r="X454" s="333" t="s">
        <v>1213</v>
      </c>
      <c r="Y454" s="329">
        <v>13605791000125</v>
      </c>
      <c r="Z454" s="330">
        <v>95560000</v>
      </c>
      <c r="AA454" s="331"/>
      <c r="AB454" s="218" t="s">
        <v>5697</v>
      </c>
      <c r="AC454" s="332" t="s">
        <v>6994</v>
      </c>
      <c r="AD454" s="332">
        <v>343</v>
      </c>
      <c r="AE454" s="332" t="s">
        <v>6995</v>
      </c>
      <c r="AF454" s="332" t="s">
        <v>6996</v>
      </c>
      <c r="AG454"/>
      <c r="AH454"/>
      <c r="AI454"/>
      <c r="AJ454"/>
      <c r="AK454" s="193" t="s">
        <v>2350</v>
      </c>
      <c r="AL454" s="192"/>
      <c r="AM454" s="192"/>
      <c r="AN454" s="192"/>
      <c r="AO454" s="192"/>
      <c r="AP454" s="140"/>
      <c r="AQ454" s="194"/>
      <c r="AR454" s="207"/>
      <c r="AS454" s="208"/>
    </row>
    <row r="455" spans="1:45">
      <c r="A455" s="312" t="s">
        <v>2428</v>
      </c>
      <c r="B455" s="313">
        <v>19284</v>
      </c>
      <c r="C455" s="314">
        <v>0.44490694210498</v>
      </c>
      <c r="D455" s="315">
        <v>51922</v>
      </c>
      <c r="E455" s="316">
        <v>2.2676284351976399</v>
      </c>
      <c r="F455" s="317">
        <v>4.8376023043754596E-3</v>
      </c>
      <c r="G455" s="318">
        <v>4114.05</v>
      </c>
      <c r="H455" s="319">
        <v>9771.9566548384191</v>
      </c>
      <c r="I455" s="320">
        <v>13886.0096079952</v>
      </c>
      <c r="J455" s="281" t="s">
        <v>4202</v>
      </c>
      <c r="K455" s="279">
        <v>51</v>
      </c>
      <c r="L455" s="280">
        <v>36849000</v>
      </c>
      <c r="M455" s="321" t="s">
        <v>1891</v>
      </c>
      <c r="N455" s="287" t="s">
        <v>5153</v>
      </c>
      <c r="O455" s="279" t="s">
        <v>5154</v>
      </c>
      <c r="P455" s="321" t="s">
        <v>1892</v>
      </c>
      <c r="Q455" s="322" t="s">
        <v>1893</v>
      </c>
      <c r="R455" s="323" t="s">
        <v>58</v>
      </c>
      <c r="S455" s="324" t="s">
        <v>1638</v>
      </c>
      <c r="T455" s="325">
        <v>346</v>
      </c>
      <c r="U455" s="326"/>
      <c r="V455" s="326" t="s">
        <v>2349</v>
      </c>
      <c r="W455" s="327">
        <v>51</v>
      </c>
      <c r="X455" s="333" t="s">
        <v>1214</v>
      </c>
      <c r="Y455" s="329">
        <v>14798289000140</v>
      </c>
      <c r="Z455" s="330">
        <v>95590000</v>
      </c>
      <c r="AA455" s="331"/>
      <c r="AB455" s="218" t="s">
        <v>5698</v>
      </c>
      <c r="AC455" s="332" t="s">
        <v>6997</v>
      </c>
      <c r="AD455" s="332">
        <v>346</v>
      </c>
      <c r="AE455" s="332" t="s">
        <v>6998</v>
      </c>
      <c r="AF455" s="332" t="s">
        <v>6999</v>
      </c>
      <c r="AG455"/>
      <c r="AH455"/>
      <c r="AI455"/>
      <c r="AJ455"/>
      <c r="AK455" s="193" t="s">
        <v>2350</v>
      </c>
      <c r="AL455" s="192"/>
      <c r="AM455" s="192"/>
      <c r="AN455" s="192"/>
      <c r="AO455" s="192"/>
      <c r="AP455" s="140"/>
      <c r="AQ455" s="194"/>
      <c r="AR455" s="207"/>
      <c r="AS455" s="208"/>
    </row>
    <row r="456" spans="1:45">
      <c r="A456" s="312" t="s">
        <v>2429</v>
      </c>
      <c r="B456" s="313">
        <v>30</v>
      </c>
      <c r="C456" s="314">
        <v>0.17205743262166001</v>
      </c>
      <c r="D456" s="315">
        <v>2545</v>
      </c>
      <c r="E456" s="316">
        <v>0.55786177744084198</v>
      </c>
      <c r="F456" s="317">
        <v>1.1901038892359801E-3</v>
      </c>
      <c r="G456" s="318">
        <v>4114.05</v>
      </c>
      <c r="H456" s="319">
        <v>2404.00985625668</v>
      </c>
      <c r="I456" s="320">
        <v>6518.0628094135</v>
      </c>
      <c r="J456" s="278" t="s">
        <v>4203</v>
      </c>
      <c r="K456" s="279">
        <v>51</v>
      </c>
      <c r="L456" s="280">
        <v>37591122</v>
      </c>
      <c r="M456" s="321" t="s">
        <v>1894</v>
      </c>
      <c r="N456" s="290" t="s">
        <v>5155</v>
      </c>
      <c r="O456" s="279" t="s">
        <v>5156</v>
      </c>
      <c r="P456" s="321" t="s">
        <v>1895</v>
      </c>
      <c r="Q456" s="322" t="s">
        <v>1896</v>
      </c>
      <c r="R456" s="323" t="s">
        <v>58</v>
      </c>
      <c r="S456" s="324" t="s">
        <v>1639</v>
      </c>
      <c r="T456" s="325">
        <v>573</v>
      </c>
      <c r="U456" s="326" t="s">
        <v>2351</v>
      </c>
      <c r="V456" s="326" t="s">
        <v>2349</v>
      </c>
      <c r="W456" s="327">
        <v>51</v>
      </c>
      <c r="X456" s="333" t="s">
        <v>1215</v>
      </c>
      <c r="Y456" s="329">
        <v>14801766000180</v>
      </c>
      <c r="Z456" s="330">
        <v>95948000</v>
      </c>
      <c r="AA456" s="331"/>
      <c r="AB456" s="218" t="s">
        <v>5699</v>
      </c>
      <c r="AC456" s="332" t="s">
        <v>7000</v>
      </c>
      <c r="AD456" s="332">
        <v>441</v>
      </c>
      <c r="AE456" s="332" t="s">
        <v>7001</v>
      </c>
      <c r="AF456" s="332" t="s">
        <v>7002</v>
      </c>
      <c r="AG456"/>
      <c r="AH456"/>
      <c r="AI456"/>
      <c r="AJ456"/>
      <c r="AK456" s="193" t="s">
        <v>2350</v>
      </c>
      <c r="AL456" s="192"/>
      <c r="AM456" s="192"/>
      <c r="AN456" s="192"/>
      <c r="AO456" s="192"/>
      <c r="AP456" s="140"/>
      <c r="AQ456" s="194"/>
      <c r="AR456" s="207"/>
      <c r="AS456" s="208"/>
    </row>
    <row r="457" spans="1:45">
      <c r="A457" s="312" t="s">
        <v>2430</v>
      </c>
      <c r="B457" s="313">
        <v>3</v>
      </c>
      <c r="C457" s="314">
        <v>0.102115773347007</v>
      </c>
      <c r="D457" s="315">
        <v>2866</v>
      </c>
      <c r="E457" s="316">
        <v>0.33704218268578501</v>
      </c>
      <c r="F457" s="317">
        <v>7.19022576328905E-4</v>
      </c>
      <c r="G457" s="318">
        <v>4114.05</v>
      </c>
      <c r="H457" s="319">
        <v>1452.4256041843901</v>
      </c>
      <c r="I457" s="320">
        <v>5566.47855734121</v>
      </c>
      <c r="J457" s="286" t="s">
        <v>4204</v>
      </c>
      <c r="K457" s="279">
        <v>54</v>
      </c>
      <c r="L457" s="280">
        <v>35261122</v>
      </c>
      <c r="M457" s="321" t="s">
        <v>1897</v>
      </c>
      <c r="N457" s="279" t="s">
        <v>5157</v>
      </c>
      <c r="O457" s="279" t="s">
        <v>5158</v>
      </c>
      <c r="P457" s="321" t="s">
        <v>1898</v>
      </c>
      <c r="Q457" s="322" t="s">
        <v>1899</v>
      </c>
      <c r="R457" s="323" t="s">
        <v>58</v>
      </c>
      <c r="S457" s="324" t="s">
        <v>1640</v>
      </c>
      <c r="T457" s="325">
        <v>155</v>
      </c>
      <c r="U457" s="326" t="s">
        <v>2351</v>
      </c>
      <c r="V457" s="326" t="s">
        <v>2349</v>
      </c>
      <c r="W457" s="327">
        <v>54</v>
      </c>
      <c r="X457" s="333" t="s">
        <v>1216</v>
      </c>
      <c r="Y457" s="329">
        <v>13640615000124</v>
      </c>
      <c r="Z457" s="330">
        <v>99725000</v>
      </c>
      <c r="AA457" s="331"/>
      <c r="AB457" s="218" t="s">
        <v>5700</v>
      </c>
      <c r="AC457" s="332" t="s">
        <v>7003</v>
      </c>
      <c r="AD457" s="332">
        <v>30</v>
      </c>
      <c r="AE457" s="332" t="s">
        <v>7004</v>
      </c>
      <c r="AF457" s="332" t="s">
        <v>7005</v>
      </c>
      <c r="AG457"/>
      <c r="AH457"/>
      <c r="AI457"/>
      <c r="AJ457"/>
      <c r="AK457" s="193" t="s">
        <v>2350</v>
      </c>
      <c r="AL457" s="192"/>
      <c r="AM457" s="192"/>
      <c r="AN457" s="192"/>
      <c r="AO457" s="192"/>
      <c r="AP457" s="140"/>
      <c r="AQ457" s="194"/>
      <c r="AR457" s="207"/>
      <c r="AS457" s="208"/>
    </row>
    <row r="458" spans="1:45">
      <c r="A458" s="312" t="s">
        <v>2431</v>
      </c>
      <c r="B458" s="313">
        <v>1190</v>
      </c>
      <c r="C458" s="314">
        <v>0.23537016712505099</v>
      </c>
      <c r="D458" s="315">
        <v>11382</v>
      </c>
      <c r="E458" s="316">
        <v>0.95539772521889499</v>
      </c>
      <c r="F458" s="317">
        <v>2.0381796970680402E-3</v>
      </c>
      <c r="G458" s="318">
        <v>4114.05</v>
      </c>
      <c r="H458" s="319">
        <v>4117.1229880774399</v>
      </c>
      <c r="I458" s="320">
        <v>8231.1759412342708</v>
      </c>
      <c r="J458" s="278" t="s">
        <v>4205</v>
      </c>
      <c r="K458" s="279">
        <v>51</v>
      </c>
      <c r="L458" s="280">
        <v>36671155</v>
      </c>
      <c r="M458" s="321" t="s">
        <v>1900</v>
      </c>
      <c r="N458" s="279" t="s">
        <v>5159</v>
      </c>
      <c r="O458" s="279" t="s">
        <v>5160</v>
      </c>
      <c r="P458" s="321" t="s">
        <v>1901</v>
      </c>
      <c r="Q458" s="322" t="s">
        <v>1902</v>
      </c>
      <c r="R458" s="323" t="s">
        <v>58</v>
      </c>
      <c r="S458" s="324" t="s">
        <v>1641</v>
      </c>
      <c r="T458" s="325">
        <v>985</v>
      </c>
      <c r="U458" s="326" t="s">
        <v>2351</v>
      </c>
      <c r="V458" s="326" t="s">
        <v>2349</v>
      </c>
      <c r="W458" s="327">
        <v>51</v>
      </c>
      <c r="X458" s="333" t="s">
        <v>1217</v>
      </c>
      <c r="Y458" s="329">
        <v>13764665000113</v>
      </c>
      <c r="Z458" s="330">
        <v>95580000</v>
      </c>
      <c r="AA458" s="331"/>
      <c r="AB458" s="218" t="s">
        <v>5701</v>
      </c>
      <c r="AC458" s="332" t="s">
        <v>7006</v>
      </c>
      <c r="AD458" s="332">
        <v>977</v>
      </c>
      <c r="AE458" s="332" t="s">
        <v>7007</v>
      </c>
      <c r="AF458" s="332" t="s">
        <v>7008</v>
      </c>
      <c r="AG458"/>
      <c r="AH458"/>
      <c r="AI458"/>
      <c r="AJ458"/>
      <c r="AK458" s="193" t="s">
        <v>2350</v>
      </c>
      <c r="AL458" s="192"/>
      <c r="AM458" s="192"/>
      <c r="AN458" s="192"/>
      <c r="AO458" s="192"/>
      <c r="AP458" s="140"/>
      <c r="AQ458" s="194"/>
      <c r="AR458" s="207"/>
      <c r="AS458" s="208"/>
    </row>
    <row r="459" spans="1:45">
      <c r="A459" s="312" t="s">
        <v>2432</v>
      </c>
      <c r="B459" s="313">
        <v>4900</v>
      </c>
      <c r="C459" s="314">
        <v>0.25115412329476899</v>
      </c>
      <c r="D459" s="315">
        <v>26387</v>
      </c>
      <c r="E459" s="316">
        <v>1.15650846282304</v>
      </c>
      <c r="F459" s="317">
        <v>2.4672154917191498E-3</v>
      </c>
      <c r="G459" s="318">
        <v>4114.05</v>
      </c>
      <c r="H459" s="319">
        <v>4983.7752932726798</v>
      </c>
      <c r="I459" s="320">
        <v>9097.8282464295007</v>
      </c>
      <c r="J459" s="286" t="s">
        <v>4206</v>
      </c>
      <c r="K459" s="279">
        <v>51</v>
      </c>
      <c r="L459" s="280">
        <v>35467800</v>
      </c>
      <c r="M459" s="321" t="s">
        <v>1903</v>
      </c>
      <c r="N459" s="290" t="s">
        <v>5161</v>
      </c>
      <c r="O459" s="279" t="s">
        <v>5162</v>
      </c>
      <c r="P459" s="321" t="s">
        <v>1904</v>
      </c>
      <c r="Q459" s="322" t="s">
        <v>1905</v>
      </c>
      <c r="R459" s="323" t="s">
        <v>58</v>
      </c>
      <c r="S459" s="324" t="s">
        <v>1642</v>
      </c>
      <c r="T459" s="325">
        <v>380</v>
      </c>
      <c r="U459" s="326"/>
      <c r="V459" s="326" t="s">
        <v>2349</v>
      </c>
      <c r="W459" s="327">
        <v>51</v>
      </c>
      <c r="X459" s="333" t="s">
        <v>1218</v>
      </c>
      <c r="Y459" s="329">
        <v>14642021000115</v>
      </c>
      <c r="Z459" s="330">
        <v>95660000</v>
      </c>
      <c r="AA459" s="331"/>
      <c r="AB459" s="218" t="s">
        <v>5702</v>
      </c>
      <c r="AC459" s="332" t="s">
        <v>7009</v>
      </c>
      <c r="AD459" s="332">
        <v>112</v>
      </c>
      <c r="AE459" s="332" t="s">
        <v>7010</v>
      </c>
      <c r="AF459" s="332" t="s">
        <v>7011</v>
      </c>
      <c r="AG459"/>
      <c r="AH459"/>
      <c r="AI459"/>
      <c r="AJ459"/>
      <c r="AK459" s="193" t="s">
        <v>2350</v>
      </c>
      <c r="AL459" s="192"/>
      <c r="AM459" s="192"/>
      <c r="AN459" s="192"/>
      <c r="AO459" s="192"/>
      <c r="AP459" s="140"/>
      <c r="AQ459" s="194"/>
      <c r="AR459" s="207"/>
      <c r="AS459" s="208"/>
    </row>
    <row r="460" spans="1:45">
      <c r="A460" s="312" t="s">
        <v>2433</v>
      </c>
      <c r="B460" s="313">
        <v>1922</v>
      </c>
      <c r="C460" s="314">
        <v>0.22168982114871599</v>
      </c>
      <c r="D460" s="315">
        <v>25860</v>
      </c>
      <c r="E460" s="316">
        <v>1.01774746917272</v>
      </c>
      <c r="F460" s="317">
        <v>2.17119234603051E-3</v>
      </c>
      <c r="G460" s="318">
        <v>4114.05</v>
      </c>
      <c r="H460" s="319">
        <v>4385.8085389816297</v>
      </c>
      <c r="I460" s="320">
        <v>8499.8614921384506</v>
      </c>
      <c r="J460" s="286" t="s">
        <v>4207</v>
      </c>
      <c r="K460" s="279">
        <v>55</v>
      </c>
      <c r="L460" s="280">
        <v>35351122</v>
      </c>
      <c r="M460" s="321" t="s">
        <v>1906</v>
      </c>
      <c r="N460" s="279" t="s">
        <v>5163</v>
      </c>
      <c r="O460" s="279" t="s">
        <v>5164</v>
      </c>
      <c r="P460" s="321" t="s">
        <v>1907</v>
      </c>
      <c r="Q460" s="322" t="s">
        <v>1908</v>
      </c>
      <c r="R460" s="323" t="s">
        <v>58</v>
      </c>
      <c r="S460" s="324" t="s">
        <v>1643</v>
      </c>
      <c r="T460" s="325">
        <v>854</v>
      </c>
      <c r="U460" s="326" t="s">
        <v>2351</v>
      </c>
      <c r="V460" s="326" t="s">
        <v>2349</v>
      </c>
      <c r="W460" s="327">
        <v>55</v>
      </c>
      <c r="X460" s="333" t="s">
        <v>1219</v>
      </c>
      <c r="Y460" s="329">
        <v>13568582000159</v>
      </c>
      <c r="Z460" s="330">
        <v>98910000</v>
      </c>
      <c r="AA460" s="331"/>
      <c r="AB460" s="218" t="s">
        <v>5703</v>
      </c>
      <c r="AC460" s="332" t="s">
        <v>7012</v>
      </c>
      <c r="AD460" s="332">
        <v>46</v>
      </c>
      <c r="AE460" s="332" t="s">
        <v>7013</v>
      </c>
      <c r="AF460" s="332" t="s">
        <v>7014</v>
      </c>
      <c r="AG460"/>
      <c r="AH460"/>
      <c r="AI460"/>
      <c r="AJ460"/>
      <c r="AK460" s="193" t="s">
        <v>2350</v>
      </c>
      <c r="AL460" s="192"/>
      <c r="AM460" s="192"/>
      <c r="AN460" s="192"/>
      <c r="AO460" s="192"/>
      <c r="AP460" s="140"/>
      <c r="AQ460" s="194"/>
      <c r="AR460" s="207"/>
      <c r="AS460" s="208"/>
    </row>
    <row r="461" spans="1:45">
      <c r="A461" s="312" t="s">
        <v>2434</v>
      </c>
      <c r="B461" s="313">
        <v>238</v>
      </c>
      <c r="C461" s="314">
        <v>0.25026351868466501</v>
      </c>
      <c r="D461" s="315">
        <v>2952</v>
      </c>
      <c r="E461" s="316">
        <v>0.82968836407177904</v>
      </c>
      <c r="F461" s="317">
        <v>1.77000000513635E-3</v>
      </c>
      <c r="G461" s="318">
        <v>4114.05</v>
      </c>
      <c r="H461" s="319">
        <v>3575.4000103754202</v>
      </c>
      <c r="I461" s="320">
        <v>7689.4529635322397</v>
      </c>
      <c r="J461" s="283" t="s">
        <v>4208</v>
      </c>
      <c r="K461" s="279">
        <v>51</v>
      </c>
      <c r="L461" s="280">
        <v>36285102</v>
      </c>
      <c r="M461" s="321" t="s">
        <v>1909</v>
      </c>
      <c r="N461" s="291" t="s">
        <v>5165</v>
      </c>
      <c r="O461" s="279" t="s">
        <v>5166</v>
      </c>
      <c r="P461" s="321" t="s">
        <v>1910</v>
      </c>
      <c r="Q461" s="322" t="s">
        <v>1911</v>
      </c>
      <c r="R461" s="323" t="s">
        <v>58</v>
      </c>
      <c r="S461" s="324" t="s">
        <v>1644</v>
      </c>
      <c r="T461" s="325">
        <v>4123</v>
      </c>
      <c r="U461" s="326" t="s">
        <v>2356</v>
      </c>
      <c r="V461" s="326" t="s">
        <v>2349</v>
      </c>
      <c r="W461" s="327">
        <v>51</v>
      </c>
      <c r="X461" s="333" t="s">
        <v>1220</v>
      </c>
      <c r="Y461" s="329">
        <v>14333817000196</v>
      </c>
      <c r="Z461" s="330">
        <v>95575000</v>
      </c>
      <c r="AA461" s="331"/>
      <c r="AB461" s="218" t="s">
        <v>5704</v>
      </c>
      <c r="AC461" s="332" t="s">
        <v>7015</v>
      </c>
      <c r="AD461" s="332">
        <v>358</v>
      </c>
      <c r="AE461" s="332" t="s">
        <v>7016</v>
      </c>
      <c r="AF461" s="332" t="s">
        <v>7017</v>
      </c>
      <c r="AG461"/>
      <c r="AH461"/>
      <c r="AI461"/>
      <c r="AJ461"/>
      <c r="AK461" s="193" t="s">
        <v>2350</v>
      </c>
      <c r="AL461" s="192"/>
      <c r="AM461" s="192"/>
      <c r="AN461" s="192"/>
      <c r="AO461" s="192"/>
      <c r="AP461" s="140"/>
      <c r="AQ461" s="194"/>
      <c r="AR461" s="207"/>
      <c r="AS461" s="208"/>
    </row>
    <row r="462" spans="1:45">
      <c r="A462" s="312" t="s">
        <v>2435</v>
      </c>
      <c r="B462" s="313">
        <v>33</v>
      </c>
      <c r="C462" s="314">
        <v>0.24113155011888501</v>
      </c>
      <c r="D462" s="315">
        <v>4800</v>
      </c>
      <c r="E462" s="316">
        <v>0.85988470406404705</v>
      </c>
      <c r="F462" s="317">
        <v>1.8344187968849901E-3</v>
      </c>
      <c r="G462" s="318">
        <v>4114.05</v>
      </c>
      <c r="H462" s="319">
        <v>3705.5259697076799</v>
      </c>
      <c r="I462" s="320">
        <v>7819.5789228644999</v>
      </c>
      <c r="J462" s="286" t="s">
        <v>4209</v>
      </c>
      <c r="K462" s="279">
        <v>54</v>
      </c>
      <c r="L462" s="280">
        <v>33671040</v>
      </c>
      <c r="M462" s="321" t="s">
        <v>1912</v>
      </c>
      <c r="N462" s="279" t="s">
        <v>5167</v>
      </c>
      <c r="O462" s="279" t="s">
        <v>5168</v>
      </c>
      <c r="P462" s="321" t="s">
        <v>1913</v>
      </c>
      <c r="Q462" s="322" t="s">
        <v>1914</v>
      </c>
      <c r="R462" s="323" t="s">
        <v>58</v>
      </c>
      <c r="S462" s="324" t="s">
        <v>1645</v>
      </c>
      <c r="T462" s="325">
        <v>820</v>
      </c>
      <c r="U462" s="326" t="s">
        <v>2371</v>
      </c>
      <c r="V462" s="326" t="s">
        <v>2349</v>
      </c>
      <c r="W462" s="327">
        <v>54</v>
      </c>
      <c r="X462" s="333" t="s">
        <v>1221</v>
      </c>
      <c r="Y462" s="329">
        <v>14823731000141</v>
      </c>
      <c r="Z462" s="330">
        <v>99675000</v>
      </c>
      <c r="AA462" s="331"/>
      <c r="AB462" s="218" t="s">
        <v>5705</v>
      </c>
      <c r="AC462" s="332" t="s">
        <v>7018</v>
      </c>
      <c r="AD462" s="332">
        <v>102</v>
      </c>
      <c r="AE462" s="332" t="s">
        <v>7019</v>
      </c>
      <c r="AF462" s="332" t="s">
        <v>7020</v>
      </c>
      <c r="AG462"/>
      <c r="AH462"/>
      <c r="AI462"/>
      <c r="AJ462"/>
      <c r="AK462" s="193" t="s">
        <v>2350</v>
      </c>
      <c r="AL462" s="192"/>
      <c r="AM462" s="192"/>
      <c r="AN462" s="192"/>
      <c r="AO462" s="192"/>
      <c r="AP462" s="140"/>
      <c r="AQ462" s="194"/>
      <c r="AR462" s="207"/>
      <c r="AS462" s="208"/>
    </row>
    <row r="463" spans="1:45">
      <c r="A463" s="312" t="s">
        <v>2436</v>
      </c>
      <c r="B463" s="313">
        <v>1278</v>
      </c>
      <c r="C463" s="314">
        <v>0.22360178814729101</v>
      </c>
      <c r="D463" s="315">
        <v>26253</v>
      </c>
      <c r="E463" s="316">
        <v>1.0288501211954799</v>
      </c>
      <c r="F463" s="317">
        <v>2.1948779790805701E-3</v>
      </c>
      <c r="G463" s="318">
        <v>4114.05</v>
      </c>
      <c r="H463" s="319">
        <v>4433.6535177427404</v>
      </c>
      <c r="I463" s="320">
        <v>8547.7064708995695</v>
      </c>
      <c r="J463" s="282" t="s">
        <v>4210</v>
      </c>
      <c r="K463" s="279">
        <v>55</v>
      </c>
      <c r="L463" s="280">
        <v>35220400</v>
      </c>
      <c r="M463" s="321" t="s">
        <v>1915</v>
      </c>
      <c r="N463" s="279" t="s">
        <v>5169</v>
      </c>
      <c r="O463" s="279" t="s">
        <v>5170</v>
      </c>
      <c r="P463" s="321" t="s">
        <v>1916</v>
      </c>
      <c r="Q463" s="322" t="s">
        <v>1917</v>
      </c>
      <c r="R463" s="323" t="s">
        <v>58</v>
      </c>
      <c r="S463" s="324" t="s">
        <v>1646</v>
      </c>
      <c r="T463" s="325">
        <v>75</v>
      </c>
      <c r="U463" s="326" t="s">
        <v>2351</v>
      </c>
      <c r="V463" s="326" t="s">
        <v>2349</v>
      </c>
      <c r="W463" s="327">
        <v>55</v>
      </c>
      <c r="X463" s="333" t="s">
        <v>1222</v>
      </c>
      <c r="Y463" s="329">
        <v>14741197000124</v>
      </c>
      <c r="Z463" s="330">
        <v>98600000</v>
      </c>
      <c r="AA463" s="331"/>
      <c r="AB463" s="218" t="s">
        <v>5706</v>
      </c>
      <c r="AC463" s="332" t="s">
        <v>6127</v>
      </c>
      <c r="AD463" s="332">
        <v>555</v>
      </c>
      <c r="AE463" s="332" t="s">
        <v>7021</v>
      </c>
      <c r="AF463" s="332" t="s">
        <v>7022</v>
      </c>
      <c r="AG463"/>
      <c r="AH463"/>
      <c r="AI463"/>
      <c r="AJ463"/>
      <c r="AK463" s="193" t="s">
        <v>2350</v>
      </c>
      <c r="AL463" s="192"/>
      <c r="AM463" s="192"/>
      <c r="AN463" s="192"/>
      <c r="AO463" s="192"/>
      <c r="AP463" s="140"/>
      <c r="AQ463" s="194"/>
      <c r="AR463" s="207"/>
      <c r="AS463" s="208"/>
    </row>
    <row r="464" spans="1:45">
      <c r="A464" s="312" t="s">
        <v>2437</v>
      </c>
      <c r="B464" s="313">
        <v>349</v>
      </c>
      <c r="C464" s="314">
        <v>0.26220127691246697</v>
      </c>
      <c r="D464" s="315">
        <v>6149</v>
      </c>
      <c r="E464" s="316">
        <v>0.970410476082601</v>
      </c>
      <c r="F464" s="317">
        <v>2.0702068656490999E-3</v>
      </c>
      <c r="G464" s="318">
        <v>4114.05</v>
      </c>
      <c r="H464" s="319">
        <v>4181.8178686111796</v>
      </c>
      <c r="I464" s="320">
        <v>8295.8708217680105</v>
      </c>
      <c r="J464" s="286" t="s">
        <v>4211</v>
      </c>
      <c r="K464" s="279">
        <v>54</v>
      </c>
      <c r="L464" s="280">
        <v>35411025</v>
      </c>
      <c r="M464" s="321" t="s">
        <v>1918</v>
      </c>
      <c r="N464" s="291" t="s">
        <v>5171</v>
      </c>
      <c r="O464" s="279" t="s">
        <v>5172</v>
      </c>
      <c r="P464" s="321" t="s">
        <v>1919</v>
      </c>
      <c r="Q464" s="322"/>
      <c r="R464" s="323" t="s">
        <v>58</v>
      </c>
      <c r="S464" s="324"/>
      <c r="T464" s="325"/>
      <c r="U464" s="326"/>
      <c r="V464" s="326"/>
      <c r="W464" s="327"/>
      <c r="X464" s="333" t="s">
        <v>2479</v>
      </c>
      <c r="Y464" s="329" t="s">
        <v>7243</v>
      </c>
      <c r="Z464" s="330" t="s">
        <v>1919</v>
      </c>
      <c r="AA464" s="331"/>
      <c r="AB464" s="218" t="s">
        <v>5707</v>
      </c>
      <c r="AC464" s="332" t="s">
        <v>3239</v>
      </c>
      <c r="AD464" s="332">
        <v>23</v>
      </c>
      <c r="AE464" s="332" t="s">
        <v>7023</v>
      </c>
      <c r="AF464" s="332" t="s">
        <v>7024</v>
      </c>
      <c r="AG464"/>
      <c r="AH464"/>
      <c r="AI464"/>
      <c r="AJ464"/>
      <c r="AK464" s="193" t="s">
        <v>2350</v>
      </c>
      <c r="AL464" s="192"/>
      <c r="AM464" s="192"/>
      <c r="AN464" s="192"/>
      <c r="AO464" s="192"/>
      <c r="AP464" s="140"/>
      <c r="AQ464" s="194"/>
      <c r="AR464" s="207"/>
      <c r="AS464" s="208"/>
    </row>
    <row r="465" spans="1:45">
      <c r="A465" s="312" t="s">
        <v>2438</v>
      </c>
      <c r="B465" s="313">
        <v>8743</v>
      </c>
      <c r="C465" s="314">
        <v>0.31365372352392401</v>
      </c>
      <c r="D465" s="315">
        <v>26498</v>
      </c>
      <c r="E465" s="316">
        <v>1.44521483852572</v>
      </c>
      <c r="F465" s="317">
        <v>3.0831217869078699E-3</v>
      </c>
      <c r="G465" s="318">
        <v>4114.05</v>
      </c>
      <c r="H465" s="319">
        <v>6227.9060095538998</v>
      </c>
      <c r="I465" s="320">
        <v>10341.9589627107</v>
      </c>
      <c r="J465" s="278" t="s">
        <v>4212</v>
      </c>
      <c r="K465" s="279">
        <v>51</v>
      </c>
      <c r="L465" s="280">
        <v>36546303</v>
      </c>
      <c r="M465" s="321" t="s">
        <v>1920</v>
      </c>
      <c r="N465" s="279" t="s">
        <v>5173</v>
      </c>
      <c r="O465" s="279" t="s">
        <v>5174</v>
      </c>
      <c r="P465" s="321" t="s">
        <v>1921</v>
      </c>
      <c r="Q465" s="322" t="s">
        <v>1922</v>
      </c>
      <c r="R465" s="323" t="s">
        <v>58</v>
      </c>
      <c r="S465" s="324" t="s">
        <v>1647</v>
      </c>
      <c r="T465" s="325">
        <v>92</v>
      </c>
      <c r="U465" s="326" t="s">
        <v>2351</v>
      </c>
      <c r="V465" s="326" t="s">
        <v>2349</v>
      </c>
      <c r="W465" s="327">
        <v>51</v>
      </c>
      <c r="X465" s="333" t="s">
        <v>1223</v>
      </c>
      <c r="Y465" s="329">
        <v>13746521000134</v>
      </c>
      <c r="Z465" s="330">
        <v>95840000</v>
      </c>
      <c r="AA465" s="331"/>
      <c r="AB465" s="218" t="s">
        <v>5708</v>
      </c>
      <c r="AC465" s="332" t="s">
        <v>7025</v>
      </c>
      <c r="AD465" s="332">
        <v>92</v>
      </c>
      <c r="AE465" s="332" t="s">
        <v>7026</v>
      </c>
      <c r="AF465" s="332" t="s">
        <v>7027</v>
      </c>
      <c r="AG465"/>
      <c r="AH465"/>
      <c r="AI465"/>
      <c r="AJ465"/>
      <c r="AK465" s="193" t="s">
        <v>2350</v>
      </c>
      <c r="AL465" s="192"/>
      <c r="AM465" s="192"/>
      <c r="AN465" s="192"/>
      <c r="AO465" s="192"/>
      <c r="AP465" s="140"/>
      <c r="AQ465" s="194"/>
      <c r="AR465" s="207"/>
      <c r="AS465" s="208"/>
    </row>
    <row r="466" spans="1:45">
      <c r="A466" s="312" t="s">
        <v>2439</v>
      </c>
      <c r="B466" s="313">
        <v>120</v>
      </c>
      <c r="C466" s="314">
        <v>0.16648908465680201</v>
      </c>
      <c r="D466" s="315">
        <v>6012</v>
      </c>
      <c r="E466" s="316">
        <v>0.61409931279194796</v>
      </c>
      <c r="F466" s="317">
        <v>1.31007717338789E-3</v>
      </c>
      <c r="G466" s="318">
        <v>4114.05</v>
      </c>
      <c r="H466" s="319">
        <v>2646.3558902435302</v>
      </c>
      <c r="I466" s="320">
        <v>6760.4088434003497</v>
      </c>
      <c r="J466" s="282" t="s">
        <v>4213</v>
      </c>
      <c r="K466" s="279">
        <v>55</v>
      </c>
      <c r="L466" s="280">
        <v>35421022</v>
      </c>
      <c r="M466" s="321" t="s">
        <v>1923</v>
      </c>
      <c r="N466" s="287" t="s">
        <v>5175</v>
      </c>
      <c r="O466" s="279" t="s">
        <v>5176</v>
      </c>
      <c r="P466" s="321" t="s">
        <v>1924</v>
      </c>
      <c r="Q466" s="322"/>
      <c r="R466" s="323" t="s">
        <v>58</v>
      </c>
      <c r="S466" s="324"/>
      <c r="T466" s="325"/>
      <c r="U466" s="326"/>
      <c r="V466" s="326"/>
      <c r="W466" s="327"/>
      <c r="X466" s="333" t="s">
        <v>2479</v>
      </c>
      <c r="Y466" s="329" t="s">
        <v>7244</v>
      </c>
      <c r="Z466" s="330" t="s">
        <v>1924</v>
      </c>
      <c r="AA466" s="331"/>
      <c r="AB466" s="218" t="s">
        <v>5709</v>
      </c>
      <c r="AC466" s="332" t="s">
        <v>5833</v>
      </c>
      <c r="AD466" s="332">
        <v>540</v>
      </c>
      <c r="AE466" s="332" t="s">
        <v>7028</v>
      </c>
      <c r="AF466" s="332" t="s">
        <v>7029</v>
      </c>
      <c r="AG466"/>
      <c r="AH466"/>
      <c r="AI466"/>
      <c r="AJ466"/>
      <c r="AK466" s="193" t="s">
        <v>2350</v>
      </c>
      <c r="AL466" s="192"/>
      <c r="AM466" s="192"/>
      <c r="AN466" s="192"/>
      <c r="AO466" s="192"/>
      <c r="AP466" s="140"/>
      <c r="AQ466" s="194"/>
      <c r="AR466" s="207"/>
      <c r="AS466" s="208"/>
    </row>
    <row r="467" spans="1:45">
      <c r="A467" s="312" t="s">
        <v>2440</v>
      </c>
      <c r="B467" s="313">
        <v>37</v>
      </c>
      <c r="C467" s="314">
        <v>0.31144243834830099</v>
      </c>
      <c r="D467" s="315">
        <v>4211</v>
      </c>
      <c r="E467" s="316">
        <v>1.0890193014266301</v>
      </c>
      <c r="F467" s="317">
        <v>2.3232387635991501E-3</v>
      </c>
      <c r="G467" s="318">
        <v>4114.05</v>
      </c>
      <c r="H467" s="319">
        <v>4692.9423024702801</v>
      </c>
      <c r="I467" s="320">
        <v>8806.9952556271091</v>
      </c>
      <c r="J467" s="286" t="s">
        <v>4214</v>
      </c>
      <c r="K467" s="279">
        <v>51</v>
      </c>
      <c r="L467" s="280">
        <v>37671084</v>
      </c>
      <c r="M467" s="321" t="s">
        <v>1925</v>
      </c>
      <c r="N467" s="291" t="s">
        <v>5177</v>
      </c>
      <c r="O467" s="279" t="s">
        <v>5178</v>
      </c>
      <c r="P467" s="321" t="s">
        <v>1926</v>
      </c>
      <c r="Q467" s="322" t="s">
        <v>1927</v>
      </c>
      <c r="R467" s="323" t="s">
        <v>58</v>
      </c>
      <c r="S467" s="324" t="s">
        <v>1648</v>
      </c>
      <c r="T467" s="325">
        <v>192</v>
      </c>
      <c r="U467" s="326" t="s">
        <v>2372</v>
      </c>
      <c r="V467" s="326" t="s">
        <v>2349</v>
      </c>
      <c r="W467" s="327">
        <v>51</v>
      </c>
      <c r="X467" s="333" t="s">
        <v>1224</v>
      </c>
      <c r="Y467" s="329">
        <v>14363150000174</v>
      </c>
      <c r="Z467" s="330">
        <v>99330000</v>
      </c>
      <c r="AA467" s="331"/>
      <c r="AB467" s="218" t="s">
        <v>5710</v>
      </c>
      <c r="AC467" s="332" t="s">
        <v>7030</v>
      </c>
      <c r="AD467" s="332">
        <v>0</v>
      </c>
      <c r="AE467" s="332" t="s">
        <v>7031</v>
      </c>
      <c r="AF467" s="332" t="s">
        <v>7032</v>
      </c>
      <c r="AG467"/>
      <c r="AH467"/>
      <c r="AI467"/>
      <c r="AJ467"/>
      <c r="AK467" s="193" t="s">
        <v>2350</v>
      </c>
      <c r="AL467" s="192"/>
      <c r="AM467" s="192"/>
      <c r="AN467" s="192"/>
      <c r="AO467" s="192"/>
      <c r="AP467" s="140"/>
      <c r="AQ467" s="194"/>
      <c r="AR467" s="207"/>
      <c r="AS467" s="208"/>
    </row>
    <row r="468" spans="1:45">
      <c r="A468" s="312" t="s">
        <v>2441</v>
      </c>
      <c r="B468" s="313">
        <v>18</v>
      </c>
      <c r="C468" s="314">
        <v>0.23072340943692099</v>
      </c>
      <c r="D468" s="315">
        <v>1487</v>
      </c>
      <c r="E468" s="316">
        <v>0.69014175832346003</v>
      </c>
      <c r="F468" s="317">
        <v>1.4723008887125399E-3</v>
      </c>
      <c r="G468" s="318">
        <v>4114.05</v>
      </c>
      <c r="H468" s="319">
        <v>2974.0477951993298</v>
      </c>
      <c r="I468" s="320">
        <v>7088.1007483561498</v>
      </c>
      <c r="J468" s="285" t="s">
        <v>4215</v>
      </c>
      <c r="K468" s="279">
        <v>54</v>
      </c>
      <c r="L468" s="280">
        <v>36169242</v>
      </c>
      <c r="M468" s="321" t="s">
        <v>1928</v>
      </c>
      <c r="N468" s="290" t="s">
        <v>5179</v>
      </c>
      <c r="O468" s="279" t="s">
        <v>5180</v>
      </c>
      <c r="P468" s="321" t="s">
        <v>1929</v>
      </c>
      <c r="Q468" s="322" t="s">
        <v>1930</v>
      </c>
      <c r="R468" s="323" t="s">
        <v>58</v>
      </c>
      <c r="S468" s="324" t="s">
        <v>1649</v>
      </c>
      <c r="T468" s="325">
        <v>781</v>
      </c>
      <c r="U468" s="326" t="s">
        <v>974</v>
      </c>
      <c r="V468" s="326" t="s">
        <v>2349</v>
      </c>
      <c r="W468" s="327">
        <v>54</v>
      </c>
      <c r="X468" s="333" t="s">
        <v>1225</v>
      </c>
      <c r="Y468" s="329">
        <v>14354223000161</v>
      </c>
      <c r="Z468" s="330">
        <v>99878000</v>
      </c>
      <c r="AA468" s="331"/>
      <c r="AB468" s="218" t="s">
        <v>5711</v>
      </c>
      <c r="AC468" s="332" t="s">
        <v>7033</v>
      </c>
      <c r="AD468" s="332">
        <v>781</v>
      </c>
      <c r="AE468" s="332" t="s">
        <v>7034</v>
      </c>
      <c r="AF468" s="332" t="s">
        <v>7035</v>
      </c>
      <c r="AG468"/>
      <c r="AH468"/>
      <c r="AI468"/>
      <c r="AJ468"/>
      <c r="AK468" s="193" t="s">
        <v>2350</v>
      </c>
      <c r="AL468" s="192"/>
      <c r="AM468" s="192"/>
      <c r="AN468" s="192"/>
      <c r="AO468" s="192"/>
      <c r="AP468" s="140"/>
      <c r="AQ468" s="194"/>
      <c r="AR468" s="207"/>
      <c r="AS468" s="208"/>
    </row>
    <row r="469" spans="1:45">
      <c r="A469" s="312" t="s">
        <v>2442</v>
      </c>
      <c r="B469" s="313">
        <v>1898</v>
      </c>
      <c r="C469" s="314">
        <v>0.31284731091365497</v>
      </c>
      <c r="D469" s="315">
        <v>21689</v>
      </c>
      <c r="E469" s="316">
        <v>1.3988410085957299</v>
      </c>
      <c r="F469" s="317">
        <v>2.9841910524674598E-3</v>
      </c>
      <c r="G469" s="318">
        <v>4114.05</v>
      </c>
      <c r="H469" s="319">
        <v>6028.0659259842796</v>
      </c>
      <c r="I469" s="320">
        <v>10142.1188791411</v>
      </c>
      <c r="J469" s="286" t="s">
        <v>4216</v>
      </c>
      <c r="K469" s="279">
        <v>55</v>
      </c>
      <c r="L469" s="280">
        <v>32727500</v>
      </c>
      <c r="M469" s="321" t="s">
        <v>1931</v>
      </c>
      <c r="N469" s="279" t="s">
        <v>5181</v>
      </c>
      <c r="O469" s="279" t="s">
        <v>5182</v>
      </c>
      <c r="P469" s="321" t="s">
        <v>1932</v>
      </c>
      <c r="Q469" s="322" t="s">
        <v>1933</v>
      </c>
      <c r="R469" s="323" t="s">
        <v>58</v>
      </c>
      <c r="S469" s="324" t="s">
        <v>1650</v>
      </c>
      <c r="T469" s="325">
        <v>201</v>
      </c>
      <c r="U469" s="326" t="s">
        <v>2351</v>
      </c>
      <c r="V469" s="326" t="s">
        <v>2349</v>
      </c>
      <c r="W469" s="327">
        <v>55</v>
      </c>
      <c r="X469" s="333" t="s">
        <v>1226</v>
      </c>
      <c r="Y469" s="329">
        <v>14339856000109</v>
      </c>
      <c r="Z469" s="330">
        <v>98170000</v>
      </c>
      <c r="AA469" s="331"/>
      <c r="AB469" s="218" t="s">
        <v>5712</v>
      </c>
      <c r="AC469" s="332" t="s">
        <v>7036</v>
      </c>
      <c r="AD469" s="332">
        <v>201</v>
      </c>
      <c r="AE469" s="332" t="s">
        <v>7037</v>
      </c>
      <c r="AF469" s="332" t="s">
        <v>7038</v>
      </c>
      <c r="AG469"/>
      <c r="AH469"/>
      <c r="AI469"/>
      <c r="AJ469"/>
      <c r="AK469" s="193" t="s">
        <v>2350</v>
      </c>
      <c r="AL469" s="192"/>
      <c r="AM469" s="192"/>
      <c r="AN469" s="192"/>
      <c r="AO469" s="192"/>
      <c r="AP469" s="140"/>
      <c r="AQ469" s="194"/>
      <c r="AR469" s="207"/>
      <c r="AS469" s="208"/>
    </row>
    <row r="470" spans="1:45">
      <c r="A470" s="312" t="s">
        <v>2443</v>
      </c>
      <c r="B470" s="313">
        <v>83</v>
      </c>
      <c r="C470" s="314">
        <v>0.171910003682339</v>
      </c>
      <c r="D470" s="315">
        <v>5060</v>
      </c>
      <c r="E470" s="316">
        <v>0.61790787070513997</v>
      </c>
      <c r="F470" s="317">
        <v>1.3182020884979801E-3</v>
      </c>
      <c r="G470" s="318">
        <v>4114.05</v>
      </c>
      <c r="H470" s="319">
        <v>2662.7682187659102</v>
      </c>
      <c r="I470" s="320">
        <v>6776.8211719227302</v>
      </c>
      <c r="J470" s="282" t="s">
        <v>4217</v>
      </c>
      <c r="K470" s="279">
        <v>51</v>
      </c>
      <c r="L470" s="280">
        <v>36358040</v>
      </c>
      <c r="M470" s="321" t="s">
        <v>1934</v>
      </c>
      <c r="N470" s="279" t="s">
        <v>5183</v>
      </c>
      <c r="O470" s="279" t="s">
        <v>5184</v>
      </c>
      <c r="P470" s="321" t="s">
        <v>1935</v>
      </c>
      <c r="Q470" s="322" t="s">
        <v>1936</v>
      </c>
      <c r="R470" s="323" t="s">
        <v>58</v>
      </c>
      <c r="S470" s="324" t="s">
        <v>1651</v>
      </c>
      <c r="T470" s="325">
        <v>64</v>
      </c>
      <c r="U470" s="326"/>
      <c r="V470" s="326" t="s">
        <v>2349</v>
      </c>
      <c r="W470" s="327">
        <v>51</v>
      </c>
      <c r="X470" s="333" t="s">
        <v>1227</v>
      </c>
      <c r="Y470" s="329">
        <v>13566691000137</v>
      </c>
      <c r="Z470" s="330">
        <v>95775000</v>
      </c>
      <c r="AA470" s="331"/>
      <c r="AB470" s="218" t="s">
        <v>5713</v>
      </c>
      <c r="AC470" s="332" t="s">
        <v>7039</v>
      </c>
      <c r="AD470" s="332">
        <v>64</v>
      </c>
      <c r="AE470" s="332" t="s">
        <v>7040</v>
      </c>
      <c r="AF470" s="332" t="s">
        <v>7041</v>
      </c>
      <c r="AG470"/>
      <c r="AH470"/>
      <c r="AI470"/>
      <c r="AJ470"/>
      <c r="AK470" s="193" t="s">
        <v>2350</v>
      </c>
      <c r="AL470" s="192"/>
      <c r="AM470" s="192"/>
      <c r="AN470" s="192"/>
      <c r="AO470" s="192"/>
      <c r="AP470" s="140"/>
      <c r="AQ470" s="194"/>
      <c r="AR470" s="207"/>
      <c r="AS470" s="208"/>
    </row>
    <row r="471" spans="1:45">
      <c r="A471" s="312" t="s">
        <v>2444</v>
      </c>
      <c r="B471" s="313">
        <v>775</v>
      </c>
      <c r="C471" s="314">
        <v>0.176188528725162</v>
      </c>
      <c r="D471" s="315">
        <v>8565</v>
      </c>
      <c r="E471" s="316">
        <v>0.68530947138310705</v>
      </c>
      <c r="F471" s="317">
        <v>1.4619920206126299E-3</v>
      </c>
      <c r="G471" s="318">
        <v>4114.05</v>
      </c>
      <c r="H471" s="319">
        <v>2953.2238816375102</v>
      </c>
      <c r="I471" s="320">
        <v>7067.2768347943302</v>
      </c>
      <c r="J471" s="278" t="s">
        <v>4218</v>
      </c>
      <c r="K471" s="279">
        <v>55</v>
      </c>
      <c r="L471" s="280">
        <v>35430500</v>
      </c>
      <c r="M471" s="321" t="s">
        <v>1937</v>
      </c>
      <c r="N471" s="291" t="s">
        <v>5185</v>
      </c>
      <c r="O471" s="279" t="s">
        <v>5186</v>
      </c>
      <c r="P471" s="321" t="s">
        <v>1938</v>
      </c>
      <c r="Q471" s="322" t="s">
        <v>1939</v>
      </c>
      <c r="R471" s="323" t="s">
        <v>58</v>
      </c>
      <c r="S471" s="324" t="s">
        <v>1652</v>
      </c>
      <c r="T471" s="325">
        <v>2617</v>
      </c>
      <c r="U471" s="326" t="s">
        <v>2351</v>
      </c>
      <c r="V471" s="326" t="s">
        <v>2349</v>
      </c>
      <c r="W471" s="327">
        <v>55</v>
      </c>
      <c r="X471" s="333" t="s">
        <v>1228</v>
      </c>
      <c r="Y471" s="329">
        <v>14365899000150</v>
      </c>
      <c r="Z471" s="330">
        <v>98940000</v>
      </c>
      <c r="AA471" s="331"/>
      <c r="AB471" s="218" t="s">
        <v>5714</v>
      </c>
      <c r="AC471" s="332" t="s">
        <v>7042</v>
      </c>
      <c r="AD471" s="332">
        <v>149</v>
      </c>
      <c r="AE471" s="332" t="s">
        <v>7043</v>
      </c>
      <c r="AF471" s="332" t="s">
        <v>7044</v>
      </c>
      <c r="AG471"/>
      <c r="AH471"/>
      <c r="AI471"/>
      <c r="AJ471"/>
      <c r="AK471" s="193" t="s">
        <v>2350</v>
      </c>
      <c r="AL471" s="192"/>
      <c r="AM471" s="192"/>
      <c r="AN471" s="192"/>
      <c r="AO471" s="192"/>
      <c r="AP471" s="140"/>
      <c r="AQ471" s="194"/>
      <c r="AR471" s="207"/>
      <c r="AS471" s="209"/>
    </row>
    <row r="472" spans="1:45">
      <c r="A472" s="312" t="s">
        <v>2445</v>
      </c>
      <c r="B472" s="313">
        <v>169</v>
      </c>
      <c r="C472" s="314">
        <v>0.23127896440388701</v>
      </c>
      <c r="D472" s="315">
        <v>3689</v>
      </c>
      <c r="E472" s="316">
        <v>0.79281604774191405</v>
      </c>
      <c r="F472" s="317">
        <v>1.69133914532513E-3</v>
      </c>
      <c r="G472" s="318">
        <v>4114.05</v>
      </c>
      <c r="H472" s="319">
        <v>3416.5050735567602</v>
      </c>
      <c r="I472" s="320">
        <v>7530.5580267135801</v>
      </c>
      <c r="J472" s="282" t="s">
        <v>4219</v>
      </c>
      <c r="K472" s="279">
        <v>53</v>
      </c>
      <c r="L472" s="280">
        <v>32771244</v>
      </c>
      <c r="M472" s="321" t="s">
        <v>1940</v>
      </c>
      <c r="N472" s="279" t="s">
        <v>5187</v>
      </c>
      <c r="O472" s="279" t="s">
        <v>5188</v>
      </c>
      <c r="P472" s="321" t="s">
        <v>1941</v>
      </c>
      <c r="Q472" s="322" t="s">
        <v>1942</v>
      </c>
      <c r="R472" s="323" t="s">
        <v>58</v>
      </c>
      <c r="S472" s="324" t="s">
        <v>1653</v>
      </c>
      <c r="T472" s="325" t="s">
        <v>2359</v>
      </c>
      <c r="U472" s="326" t="s">
        <v>2351</v>
      </c>
      <c r="V472" s="326" t="s">
        <v>2349</v>
      </c>
      <c r="W472" s="327">
        <v>53</v>
      </c>
      <c r="X472" s="333" t="s">
        <v>1229</v>
      </c>
      <c r="Y472" s="329">
        <v>13845061000100</v>
      </c>
      <c r="Z472" s="330">
        <v>96148000</v>
      </c>
      <c r="AA472" s="331"/>
      <c r="AB472" s="218" t="s">
        <v>5715</v>
      </c>
      <c r="AC472" s="332" t="s">
        <v>7045</v>
      </c>
      <c r="AD472" s="332">
        <v>101</v>
      </c>
      <c r="AE472" s="332" t="s">
        <v>7046</v>
      </c>
      <c r="AF472" s="332" t="s">
        <v>7047</v>
      </c>
      <c r="AG472"/>
      <c r="AH472"/>
      <c r="AI472"/>
      <c r="AJ472"/>
      <c r="AK472" s="193" t="s">
        <v>2350</v>
      </c>
      <c r="AL472" s="192"/>
      <c r="AM472" s="192"/>
      <c r="AN472" s="192"/>
      <c r="AO472" s="192"/>
      <c r="AP472" s="140"/>
      <c r="AQ472" s="194"/>
      <c r="AR472" s="207"/>
      <c r="AS472" s="208"/>
    </row>
    <row r="473" spans="1:45">
      <c r="A473" s="312" t="s">
        <v>2446</v>
      </c>
      <c r="B473" s="313">
        <v>26</v>
      </c>
      <c r="C473" s="314">
        <v>0.166333082405132</v>
      </c>
      <c r="D473" s="315">
        <v>2151</v>
      </c>
      <c r="E473" s="316">
        <v>0.52586552170146394</v>
      </c>
      <c r="F473" s="317">
        <v>1.1218452812146399E-3</v>
      </c>
      <c r="G473" s="318">
        <v>4114.05</v>
      </c>
      <c r="H473" s="319">
        <v>2266.1274680535698</v>
      </c>
      <c r="I473" s="320">
        <v>6380.1804212103998</v>
      </c>
      <c r="J473" s="282" t="s">
        <v>4220</v>
      </c>
      <c r="K473" s="279">
        <v>55</v>
      </c>
      <c r="L473" s="280">
        <v>36143234</v>
      </c>
      <c r="M473" s="321" t="s">
        <v>1943</v>
      </c>
      <c r="N473" s="279" t="s">
        <v>5189</v>
      </c>
      <c r="O473" s="279" t="s">
        <v>5190</v>
      </c>
      <c r="P473" s="321" t="s">
        <v>1944</v>
      </c>
      <c r="Q473" s="322" t="s">
        <v>1945</v>
      </c>
      <c r="R473" s="323" t="s">
        <v>58</v>
      </c>
      <c r="S473" s="324" t="s">
        <v>1654</v>
      </c>
      <c r="T473" s="325">
        <v>125</v>
      </c>
      <c r="U473" s="326"/>
      <c r="V473" s="326" t="s">
        <v>2349</v>
      </c>
      <c r="W473" s="327">
        <v>55</v>
      </c>
      <c r="X473" s="333" t="s">
        <v>1230</v>
      </c>
      <c r="Y473" s="329">
        <v>14627532000168</v>
      </c>
      <c r="Z473" s="330">
        <v>98898000</v>
      </c>
      <c r="AA473" s="331"/>
      <c r="AB473" s="218" t="s">
        <v>5716</v>
      </c>
      <c r="AC473" s="332" t="s">
        <v>7048</v>
      </c>
      <c r="AD473" s="332">
        <v>442</v>
      </c>
      <c r="AE473" s="332" t="s">
        <v>7049</v>
      </c>
      <c r="AF473" s="332" t="s">
        <v>7050</v>
      </c>
      <c r="AG473"/>
      <c r="AH473"/>
      <c r="AI473"/>
      <c r="AJ473"/>
      <c r="AK473" s="193" t="s">
        <v>2350</v>
      </c>
      <c r="AL473" s="192"/>
      <c r="AM473" s="192"/>
      <c r="AN473" s="192"/>
      <c r="AO473" s="192"/>
      <c r="AP473" s="140"/>
      <c r="AQ473" s="194"/>
      <c r="AR473" s="207"/>
      <c r="AS473" s="208"/>
    </row>
    <row r="474" spans="1:45">
      <c r="A474" s="312" t="s">
        <v>2447</v>
      </c>
      <c r="B474" s="313">
        <v>0</v>
      </c>
      <c r="C474" s="314">
        <v>9.6530482663138198E-2</v>
      </c>
      <c r="D474" s="315">
        <v>1387</v>
      </c>
      <c r="E474" s="316">
        <v>0.28574322819284198</v>
      </c>
      <c r="F474" s="317">
        <v>6.09584920399403E-4</v>
      </c>
      <c r="G474" s="318">
        <v>4114.05</v>
      </c>
      <c r="H474" s="319">
        <v>1231.3615392068</v>
      </c>
      <c r="I474" s="320">
        <v>5345.4144923636204</v>
      </c>
      <c r="J474" s="282" t="s">
        <v>4221</v>
      </c>
      <c r="K474" s="279">
        <v>54</v>
      </c>
      <c r="L474" s="280">
        <v>34761144</v>
      </c>
      <c r="M474" s="321" t="s">
        <v>1946</v>
      </c>
      <c r="N474" s="279" t="s">
        <v>5191</v>
      </c>
      <c r="O474" s="279" t="s">
        <v>5192</v>
      </c>
      <c r="P474" s="321" t="s">
        <v>1947</v>
      </c>
      <c r="Q474" s="322" t="s">
        <v>1948</v>
      </c>
      <c r="R474" s="323" t="s">
        <v>58</v>
      </c>
      <c r="S474" s="324" t="s">
        <v>1655</v>
      </c>
      <c r="T474" s="325">
        <v>104</v>
      </c>
      <c r="U474" s="326" t="s">
        <v>2351</v>
      </c>
      <c r="V474" s="326" t="s">
        <v>2349</v>
      </c>
      <c r="W474" s="327">
        <v>54</v>
      </c>
      <c r="X474" s="333" t="s">
        <v>1231</v>
      </c>
      <c r="Y474" s="329">
        <v>14465898000188</v>
      </c>
      <c r="Z474" s="330">
        <v>99215000</v>
      </c>
      <c r="AA474" s="331"/>
      <c r="AB474" s="218" t="s">
        <v>5717</v>
      </c>
      <c r="AC474" s="332" t="s">
        <v>7051</v>
      </c>
      <c r="AD474" s="332">
        <v>104</v>
      </c>
      <c r="AE474" s="332" t="s">
        <v>7052</v>
      </c>
      <c r="AF474" s="332" t="s">
        <v>7053</v>
      </c>
      <c r="AG474"/>
      <c r="AH474"/>
      <c r="AI474"/>
      <c r="AJ474"/>
      <c r="AK474" s="193" t="s">
        <v>2350</v>
      </c>
      <c r="AL474" s="192"/>
      <c r="AM474" s="192"/>
      <c r="AN474" s="192"/>
      <c r="AO474" s="192"/>
      <c r="AP474" s="140"/>
      <c r="AQ474" s="194"/>
      <c r="AR474" s="207"/>
      <c r="AS474" s="208"/>
    </row>
    <row r="475" spans="1:45">
      <c r="A475" s="312" t="s">
        <v>2448</v>
      </c>
      <c r="B475" s="313">
        <v>121</v>
      </c>
      <c r="C475" s="314">
        <v>0.27203890117302199</v>
      </c>
      <c r="D475" s="315">
        <v>2350</v>
      </c>
      <c r="E475" s="316">
        <v>0.87154776055347305</v>
      </c>
      <c r="F475" s="317">
        <v>1.85929995822234E-3</v>
      </c>
      <c r="G475" s="318">
        <v>4114.05</v>
      </c>
      <c r="H475" s="319">
        <v>3755.7859156091199</v>
      </c>
      <c r="I475" s="320">
        <v>7869.8388687659499</v>
      </c>
      <c r="J475" s="282" t="s">
        <v>4222</v>
      </c>
      <c r="K475" s="279">
        <v>55</v>
      </c>
      <c r="L475" s="280">
        <v>36115007</v>
      </c>
      <c r="M475" s="321" t="s">
        <v>1949</v>
      </c>
      <c r="N475" s="279" t="s">
        <v>5193</v>
      </c>
      <c r="O475" s="291" t="s">
        <v>5194</v>
      </c>
      <c r="P475" s="321" t="s">
        <v>1950</v>
      </c>
      <c r="Q475" s="322" t="s">
        <v>1951</v>
      </c>
      <c r="R475" s="323" t="s">
        <v>58</v>
      </c>
      <c r="S475" s="324" t="s">
        <v>1656</v>
      </c>
      <c r="T475" s="325">
        <v>1</v>
      </c>
      <c r="U475" s="326" t="s">
        <v>2351</v>
      </c>
      <c r="V475" s="326" t="s">
        <v>2349</v>
      </c>
      <c r="W475" s="327">
        <v>55</v>
      </c>
      <c r="X475" s="333" t="s">
        <v>1232</v>
      </c>
      <c r="Y475" s="329">
        <v>14687738000183</v>
      </c>
      <c r="Z475" s="330">
        <v>97755000</v>
      </c>
      <c r="AA475" s="331"/>
      <c r="AB475" s="218" t="s">
        <v>5718</v>
      </c>
      <c r="AC475" s="332" t="s">
        <v>7054</v>
      </c>
      <c r="AD475" s="332">
        <v>0</v>
      </c>
      <c r="AE475" s="332" t="s">
        <v>7055</v>
      </c>
      <c r="AF475" s="332" t="s">
        <v>7056</v>
      </c>
      <c r="AG475"/>
      <c r="AH475"/>
      <c r="AI475"/>
      <c r="AJ475"/>
      <c r="AK475" s="193" t="s">
        <v>2350</v>
      </c>
      <c r="AL475" s="192"/>
      <c r="AM475" s="192"/>
      <c r="AN475" s="192"/>
      <c r="AO475" s="192"/>
      <c r="AP475" s="140"/>
      <c r="AQ475" s="194"/>
      <c r="AR475" s="207"/>
      <c r="AS475" s="208"/>
    </row>
    <row r="476" spans="1:45">
      <c r="A476" s="312" t="s">
        <v>2449</v>
      </c>
      <c r="B476" s="313">
        <v>6014</v>
      </c>
      <c r="C476" s="314">
        <v>0.38098053357647499</v>
      </c>
      <c r="D476" s="315">
        <v>118832</v>
      </c>
      <c r="E476" s="316">
        <v>2.19858265132891</v>
      </c>
      <c r="F476" s="317">
        <v>4.6903047850966302E-3</v>
      </c>
      <c r="G476" s="318">
        <v>4114.05</v>
      </c>
      <c r="H476" s="319">
        <v>9474.4156658951906</v>
      </c>
      <c r="I476" s="320">
        <v>13588.468619052001</v>
      </c>
      <c r="J476" s="281" t="s">
        <v>4223</v>
      </c>
      <c r="K476" s="279">
        <v>55</v>
      </c>
      <c r="L476" s="280">
        <v>39113010</v>
      </c>
      <c r="M476" s="321" t="s">
        <v>1952</v>
      </c>
      <c r="N476" s="279" t="s">
        <v>5195</v>
      </c>
      <c r="O476" s="279" t="s">
        <v>5196</v>
      </c>
      <c r="P476" s="321" t="s">
        <v>1953</v>
      </c>
      <c r="Q476" s="322" t="s">
        <v>1954</v>
      </c>
      <c r="R476" s="323" t="s">
        <v>58</v>
      </c>
      <c r="S476" s="324" t="s">
        <v>1657</v>
      </c>
      <c r="T476" s="325">
        <v>1882</v>
      </c>
      <c r="U476" s="326" t="s">
        <v>2351</v>
      </c>
      <c r="V476" s="326" t="s">
        <v>2349</v>
      </c>
      <c r="W476" s="327">
        <v>55</v>
      </c>
      <c r="X476" s="333" t="s">
        <v>1233</v>
      </c>
      <c r="Y476" s="329">
        <v>14534811000187</v>
      </c>
      <c r="Z476" s="330">
        <v>97500510</v>
      </c>
      <c r="AA476" s="331"/>
      <c r="AB476" s="218" t="s">
        <v>5719</v>
      </c>
      <c r="AC476" s="332" t="s">
        <v>7057</v>
      </c>
      <c r="AD476" s="332">
        <v>3112</v>
      </c>
      <c r="AE476" s="332" t="s">
        <v>7058</v>
      </c>
      <c r="AF476" s="332" t="s">
        <v>7059</v>
      </c>
      <c r="AG476"/>
      <c r="AH476"/>
      <c r="AI476"/>
      <c r="AJ476"/>
      <c r="AK476" s="193" t="s">
        <v>2350</v>
      </c>
      <c r="AL476" s="192"/>
      <c r="AM476" s="192"/>
      <c r="AN476" s="192"/>
      <c r="AO476" s="192"/>
      <c r="AP476" s="140"/>
      <c r="AQ476" s="194"/>
      <c r="AR476" s="207"/>
      <c r="AS476" s="208"/>
    </row>
    <row r="477" spans="1:45">
      <c r="A477" s="312" t="s">
        <v>2450</v>
      </c>
      <c r="B477" s="313">
        <v>1910</v>
      </c>
      <c r="C477" s="314">
        <v>0.36269550620637098</v>
      </c>
      <c r="D477" s="315">
        <v>66527</v>
      </c>
      <c r="E477" s="316">
        <v>1.9186328042805101</v>
      </c>
      <c r="F477" s="317">
        <v>4.0930790649698198E-3</v>
      </c>
      <c r="G477" s="318">
        <v>4114.05</v>
      </c>
      <c r="H477" s="319">
        <v>8268.0197112390397</v>
      </c>
      <c r="I477" s="320">
        <v>12382.072664395901</v>
      </c>
      <c r="J477" s="281" t="s">
        <v>4224</v>
      </c>
      <c r="K477" s="279">
        <v>54</v>
      </c>
      <c r="L477" s="280">
        <v>32316421</v>
      </c>
      <c r="M477" s="321" t="s">
        <v>1955</v>
      </c>
      <c r="N477" s="279" t="s">
        <v>5197</v>
      </c>
      <c r="O477" s="279" t="s">
        <v>5198</v>
      </c>
      <c r="P477" s="321" t="s">
        <v>1956</v>
      </c>
      <c r="Q477" s="322" t="s">
        <v>1957</v>
      </c>
      <c r="R477" s="323" t="s">
        <v>58</v>
      </c>
      <c r="S477" s="324" t="s">
        <v>1658</v>
      </c>
      <c r="T477" s="325">
        <v>915</v>
      </c>
      <c r="U477" s="326"/>
      <c r="V477" s="326" t="s">
        <v>2349</v>
      </c>
      <c r="W477" s="327">
        <v>54</v>
      </c>
      <c r="X477" s="333" t="s">
        <v>1234</v>
      </c>
      <c r="Y477" s="329">
        <v>13617291000103</v>
      </c>
      <c r="Z477" s="330">
        <v>95200000</v>
      </c>
      <c r="AA477" s="331"/>
      <c r="AB477" s="218" t="s">
        <v>5720</v>
      </c>
      <c r="AC477" s="332" t="s">
        <v>7060</v>
      </c>
      <c r="AD477" s="332">
        <v>876</v>
      </c>
      <c r="AE477" s="332" t="s">
        <v>7061</v>
      </c>
      <c r="AF477" s="332" t="s">
        <v>7062</v>
      </c>
      <c r="AG477"/>
      <c r="AH477"/>
      <c r="AI477"/>
      <c r="AJ477"/>
      <c r="AK477" s="193" t="s">
        <v>2350</v>
      </c>
      <c r="AL477" s="192"/>
      <c r="AM477" s="192"/>
      <c r="AN477" s="192"/>
      <c r="AO477" s="192"/>
      <c r="AP477" s="140"/>
      <c r="AQ477" s="194"/>
      <c r="AR477" s="207"/>
      <c r="AS477" s="210"/>
    </row>
    <row r="478" spans="1:45">
      <c r="A478" s="312" t="s">
        <v>2451</v>
      </c>
      <c r="B478" s="313">
        <v>231</v>
      </c>
      <c r="C478" s="314">
        <v>0.20506145559939001</v>
      </c>
      <c r="D478" s="315">
        <v>11025</v>
      </c>
      <c r="E478" s="316">
        <v>0.82840140260650197</v>
      </c>
      <c r="F478" s="317">
        <v>1.7672544901950801E-3</v>
      </c>
      <c r="G478" s="318">
        <v>4114.05</v>
      </c>
      <c r="H478" s="319">
        <v>3569.8540701940701</v>
      </c>
      <c r="I478" s="320">
        <v>7683.9070233508901</v>
      </c>
      <c r="J478" s="281" t="s">
        <v>4225</v>
      </c>
      <c r="K478" s="279">
        <v>51</v>
      </c>
      <c r="L478" s="280">
        <v>37501122</v>
      </c>
      <c r="M478" s="321" t="s">
        <v>1958</v>
      </c>
      <c r="N478" s="279" t="s">
        <v>5199</v>
      </c>
      <c r="O478" s="279" t="s">
        <v>5200</v>
      </c>
      <c r="P478" s="321" t="s">
        <v>1959</v>
      </c>
      <c r="Q478" s="322" t="s">
        <v>1960</v>
      </c>
      <c r="R478" s="323" t="s">
        <v>58</v>
      </c>
      <c r="S478" s="324" t="s">
        <v>1659</v>
      </c>
      <c r="T478" s="325">
        <v>54</v>
      </c>
      <c r="U478" s="326" t="s">
        <v>2372</v>
      </c>
      <c r="V478" s="326" t="s">
        <v>2349</v>
      </c>
      <c r="W478" s="327">
        <v>51</v>
      </c>
      <c r="X478" s="333" t="s">
        <v>1235</v>
      </c>
      <c r="Y478" s="329">
        <v>14344707000120</v>
      </c>
      <c r="Z478" s="330">
        <v>96878000</v>
      </c>
      <c r="AA478" s="331"/>
      <c r="AB478" s="218" t="s">
        <v>5721</v>
      </c>
      <c r="AC478" s="332" t="s">
        <v>7063</v>
      </c>
      <c r="AD478" s="332">
        <v>68</v>
      </c>
      <c r="AE478" s="332" t="s">
        <v>7064</v>
      </c>
      <c r="AF478" s="332" t="s">
        <v>7065</v>
      </c>
      <c r="AG478"/>
      <c r="AH478"/>
      <c r="AI478"/>
      <c r="AJ478"/>
      <c r="AK478" s="193" t="s">
        <v>2350</v>
      </c>
      <c r="AL478" s="192"/>
      <c r="AM478" s="192"/>
      <c r="AN478" s="192"/>
      <c r="AO478" s="192"/>
      <c r="AP478" s="140"/>
      <c r="AQ478" s="194"/>
      <c r="AR478" s="207"/>
      <c r="AS478" s="208"/>
    </row>
    <row r="479" spans="1:45">
      <c r="A479" s="312" t="s">
        <v>2452</v>
      </c>
      <c r="B479" s="313">
        <v>374</v>
      </c>
      <c r="C479" s="314">
        <v>0.21555833127434099</v>
      </c>
      <c r="D479" s="315">
        <v>5916</v>
      </c>
      <c r="E479" s="316">
        <v>0.79317503728873495</v>
      </c>
      <c r="F479" s="317">
        <v>1.6921049888963199E-3</v>
      </c>
      <c r="G479" s="318">
        <v>4114.05</v>
      </c>
      <c r="H479" s="319">
        <v>3418.05207757056</v>
      </c>
      <c r="I479" s="320">
        <v>7532.1050307273899</v>
      </c>
      <c r="J479" s="282" t="s">
        <v>4226</v>
      </c>
      <c r="K479" s="279">
        <v>51</v>
      </c>
      <c r="L479" s="280">
        <v>36377050</v>
      </c>
      <c r="M479" s="321" t="s">
        <v>1961</v>
      </c>
      <c r="N479" s="279" t="s">
        <v>5201</v>
      </c>
      <c r="O479" s="279" t="s">
        <v>5202</v>
      </c>
      <c r="P479" s="321" t="s">
        <v>1962</v>
      </c>
      <c r="Q479" s="322" t="s">
        <v>1963</v>
      </c>
      <c r="R479" s="323" t="s">
        <v>58</v>
      </c>
      <c r="S479" s="324" t="s">
        <v>1660</v>
      </c>
      <c r="T479" s="325">
        <v>659</v>
      </c>
      <c r="U479" s="326" t="s">
        <v>1964</v>
      </c>
      <c r="V479" s="326" t="s">
        <v>2365</v>
      </c>
      <c r="W479" s="327">
        <v>51</v>
      </c>
      <c r="X479" s="333" t="s">
        <v>1236</v>
      </c>
      <c r="Y479" s="329">
        <v>14301928000110</v>
      </c>
      <c r="Z479" s="330">
        <v>95778000</v>
      </c>
      <c r="AA479" s="331"/>
      <c r="AB479" s="218" t="s">
        <v>5722</v>
      </c>
      <c r="AC479" s="332" t="s">
        <v>7066</v>
      </c>
      <c r="AD479" s="332">
        <v>240</v>
      </c>
      <c r="AE479" s="332" t="s">
        <v>7067</v>
      </c>
      <c r="AF479" s="332" t="s">
        <v>7068</v>
      </c>
      <c r="AG479"/>
      <c r="AH479"/>
      <c r="AI479"/>
      <c r="AJ479"/>
      <c r="AK479" s="193" t="s">
        <v>2350</v>
      </c>
      <c r="AL479" s="192"/>
      <c r="AM479" s="192"/>
      <c r="AN479" s="192"/>
      <c r="AO479" s="192"/>
      <c r="AP479" s="140"/>
      <c r="AQ479" s="194"/>
      <c r="AR479" s="207"/>
      <c r="AS479" s="208"/>
    </row>
    <row r="480" spans="1:45">
      <c r="A480" s="312" t="s">
        <v>2453</v>
      </c>
      <c r="B480" s="313">
        <v>70</v>
      </c>
      <c r="C480" s="314">
        <v>0.256688217063266</v>
      </c>
      <c r="D480" s="315">
        <v>3416</v>
      </c>
      <c r="E480" s="316">
        <v>0.86982845885320204</v>
      </c>
      <c r="F480" s="317">
        <v>1.8556321184042899E-3</v>
      </c>
      <c r="G480" s="318">
        <v>4114.05</v>
      </c>
      <c r="H480" s="319">
        <v>3748.3768791766702</v>
      </c>
      <c r="I480" s="320">
        <v>7862.4298323334997</v>
      </c>
      <c r="J480" s="281" t="s">
        <v>4227</v>
      </c>
      <c r="K480" s="279">
        <v>51</v>
      </c>
      <c r="L480" s="280">
        <v>36559085</v>
      </c>
      <c r="M480" s="321" t="s">
        <v>1965</v>
      </c>
      <c r="N480" s="279" t="s">
        <v>5203</v>
      </c>
      <c r="O480" s="279" t="s">
        <v>5204</v>
      </c>
      <c r="P480" s="321" t="s">
        <v>1966</v>
      </c>
      <c r="Q480" s="322" t="s">
        <v>1967</v>
      </c>
      <c r="R480" s="323" t="s">
        <v>58</v>
      </c>
      <c r="S480" s="324" t="s">
        <v>1661</v>
      </c>
      <c r="T480" s="325">
        <v>449</v>
      </c>
      <c r="U480" s="326" t="s">
        <v>2356</v>
      </c>
      <c r="V480" s="326" t="s">
        <v>2349</v>
      </c>
      <c r="W480" s="327">
        <v>51</v>
      </c>
      <c r="X480" s="333" t="s">
        <v>1237</v>
      </c>
      <c r="Y480" s="329">
        <v>14362777000100</v>
      </c>
      <c r="Z480" s="330">
        <v>95833000</v>
      </c>
      <c r="AA480" s="331"/>
      <c r="AB480" s="218" t="s">
        <v>5723</v>
      </c>
      <c r="AC480" s="332" t="s">
        <v>7069</v>
      </c>
      <c r="AD480" s="332">
        <v>577</v>
      </c>
      <c r="AE480" s="332" t="s">
        <v>7070</v>
      </c>
      <c r="AF480" s="332" t="s">
        <v>7071</v>
      </c>
      <c r="AG480"/>
      <c r="AH480"/>
      <c r="AI480"/>
      <c r="AJ480"/>
      <c r="AK480" s="193" t="s">
        <v>2350</v>
      </c>
      <c r="AL480" s="192"/>
      <c r="AM480" s="192"/>
      <c r="AN480" s="192"/>
      <c r="AO480" s="192"/>
      <c r="AP480" s="140"/>
      <c r="AQ480" s="194"/>
      <c r="AR480" s="207"/>
      <c r="AS480" s="208"/>
    </row>
    <row r="481" spans="1:45">
      <c r="A481" s="312" t="s">
        <v>2454</v>
      </c>
      <c r="B481" s="313">
        <v>34</v>
      </c>
      <c r="C481" s="314">
        <v>0.18543701130756199</v>
      </c>
      <c r="D481" s="315">
        <v>2136</v>
      </c>
      <c r="E481" s="316">
        <v>0.58564792164615398</v>
      </c>
      <c r="F481" s="317">
        <v>1.2493809353123599E-3</v>
      </c>
      <c r="G481" s="318">
        <v>4114.05</v>
      </c>
      <c r="H481" s="319">
        <v>2523.7494893309699</v>
      </c>
      <c r="I481" s="320">
        <v>6637.8024424877904</v>
      </c>
      <c r="J481" s="278" t="s">
        <v>4228</v>
      </c>
      <c r="K481" s="279">
        <v>54</v>
      </c>
      <c r="L481" s="280">
        <v>33401200</v>
      </c>
      <c r="M481" s="321" t="s">
        <v>1968</v>
      </c>
      <c r="N481" s="279" t="s">
        <v>5205</v>
      </c>
      <c r="O481" s="279" t="s">
        <v>5206</v>
      </c>
      <c r="P481" s="321" t="s">
        <v>1969</v>
      </c>
      <c r="Q481" s="322" t="s">
        <v>1970</v>
      </c>
      <c r="R481" s="323" t="s">
        <v>58</v>
      </c>
      <c r="S481" s="324" t="s">
        <v>1662</v>
      </c>
      <c r="T481" s="325">
        <v>297</v>
      </c>
      <c r="U481" s="326" t="s">
        <v>2353</v>
      </c>
      <c r="V481" s="326" t="s">
        <v>2349</v>
      </c>
      <c r="W481" s="327">
        <v>54</v>
      </c>
      <c r="X481" s="333" t="s">
        <v>1238</v>
      </c>
      <c r="Y481" s="329">
        <v>17356170000106</v>
      </c>
      <c r="Z481" s="330">
        <v>99290000</v>
      </c>
      <c r="AA481" s="331"/>
      <c r="AB481" s="218" t="s">
        <v>5724</v>
      </c>
      <c r="AC481" s="332" t="s">
        <v>7072</v>
      </c>
      <c r="AD481" s="332">
        <v>55</v>
      </c>
      <c r="AE481" s="332" t="s">
        <v>7073</v>
      </c>
      <c r="AF481" s="332" t="s">
        <v>7074</v>
      </c>
      <c r="AG481"/>
      <c r="AH481"/>
      <c r="AI481"/>
      <c r="AJ481"/>
      <c r="AK481" s="193" t="s">
        <v>2350</v>
      </c>
      <c r="AL481" s="192"/>
      <c r="AM481" s="192"/>
      <c r="AN481" s="192"/>
      <c r="AO481" s="192"/>
      <c r="AP481" s="140"/>
      <c r="AQ481" s="194"/>
      <c r="AR481" s="207"/>
      <c r="AS481" s="208"/>
    </row>
    <row r="482" spans="1:45">
      <c r="A482" s="312" t="s">
        <v>2455</v>
      </c>
      <c r="B482" s="313">
        <v>1319</v>
      </c>
      <c r="C482" s="314">
        <v>0.27755497628708398</v>
      </c>
      <c r="D482" s="315">
        <v>70250</v>
      </c>
      <c r="E482" s="316">
        <v>1.4802871443474701</v>
      </c>
      <c r="F482" s="317">
        <v>3.1579426282897899E-3</v>
      </c>
      <c r="G482" s="318">
        <v>4114.05</v>
      </c>
      <c r="H482" s="319">
        <v>6379.0441091453804</v>
      </c>
      <c r="I482" s="320">
        <v>10493.0970623022</v>
      </c>
      <c r="J482" s="282" t="s">
        <v>4229</v>
      </c>
      <c r="K482" s="279">
        <v>51</v>
      </c>
      <c r="L482" s="280">
        <v>39831000</v>
      </c>
      <c r="M482" s="321" t="s">
        <v>1971</v>
      </c>
      <c r="N482" s="279" t="s">
        <v>5207</v>
      </c>
      <c r="O482" s="287" t="s">
        <v>5208</v>
      </c>
      <c r="P482" s="321" t="s">
        <v>1972</v>
      </c>
      <c r="Q482" s="322" t="s">
        <v>1973</v>
      </c>
      <c r="R482" s="323" t="s">
        <v>58</v>
      </c>
      <c r="S482" s="324" t="s">
        <v>1663</v>
      </c>
      <c r="T482" s="325">
        <v>820</v>
      </c>
      <c r="U482" s="326" t="s">
        <v>2351</v>
      </c>
      <c r="V482" s="326" t="s">
        <v>2349</v>
      </c>
      <c r="W482" s="327">
        <v>51</v>
      </c>
      <c r="X482" s="333" t="s">
        <v>1239</v>
      </c>
      <c r="Y482" s="329">
        <v>13900319000115</v>
      </c>
      <c r="Z482" s="330">
        <v>95800000</v>
      </c>
      <c r="AA482" s="331"/>
      <c r="AB482" s="218" t="s">
        <v>5725</v>
      </c>
      <c r="AC482" s="332" t="s">
        <v>5914</v>
      </c>
      <c r="AD482" s="332">
        <v>1430</v>
      </c>
      <c r="AE482" s="332" t="s">
        <v>7075</v>
      </c>
      <c r="AF482" s="332" t="s">
        <v>7076</v>
      </c>
      <c r="AG482"/>
      <c r="AH482"/>
      <c r="AI482"/>
      <c r="AJ482"/>
      <c r="AK482" s="193" t="s">
        <v>2350</v>
      </c>
      <c r="AL482" s="192"/>
      <c r="AM482" s="192"/>
      <c r="AN482" s="192"/>
      <c r="AO482" s="192"/>
      <c r="AP482" s="140"/>
      <c r="AQ482" s="194"/>
      <c r="AR482" s="207"/>
      <c r="AS482" s="208"/>
    </row>
    <row r="483" spans="1:45">
      <c r="A483" s="312" t="s">
        <v>2456</v>
      </c>
      <c r="B483" s="313">
        <v>98</v>
      </c>
      <c r="C483" s="314">
        <v>0.24291524965446201</v>
      </c>
      <c r="D483" s="315">
        <v>26063</v>
      </c>
      <c r="E483" s="316">
        <v>1.1164992617976599</v>
      </c>
      <c r="F483" s="317">
        <v>2.3818626181740998E-3</v>
      </c>
      <c r="G483" s="318">
        <v>4114.05</v>
      </c>
      <c r="H483" s="319">
        <v>4811.3624887116803</v>
      </c>
      <c r="I483" s="320">
        <v>8925.4154418684993</v>
      </c>
      <c r="J483" s="286" t="s">
        <v>4230</v>
      </c>
      <c r="K483" s="279">
        <v>51</v>
      </c>
      <c r="L483" s="280">
        <v>37181222</v>
      </c>
      <c r="M483" s="321" t="s">
        <v>3041</v>
      </c>
      <c r="N483" s="279" t="s">
        <v>5209</v>
      </c>
      <c r="O483" s="279" t="s">
        <v>5210</v>
      </c>
      <c r="P483" s="321" t="s">
        <v>3042</v>
      </c>
      <c r="Q483" s="322" t="s">
        <v>3043</v>
      </c>
      <c r="R483" s="323" t="s">
        <v>58</v>
      </c>
      <c r="S483" s="324" t="s">
        <v>1664</v>
      </c>
      <c r="T483" s="325">
        <v>648</v>
      </c>
      <c r="U483" s="326" t="s">
        <v>2351</v>
      </c>
      <c r="V483" s="326" t="s">
        <v>2349</v>
      </c>
      <c r="W483" s="327">
        <v>51</v>
      </c>
      <c r="X483" s="333" t="s">
        <v>1240</v>
      </c>
      <c r="Y483" s="329">
        <v>14353480000189</v>
      </c>
      <c r="Z483" s="330">
        <v>96880000</v>
      </c>
      <c r="AA483" s="331"/>
      <c r="AB483" s="218" t="s">
        <v>5726</v>
      </c>
      <c r="AC483" s="332" t="s">
        <v>7077</v>
      </c>
      <c r="AD483" s="332">
        <v>1645</v>
      </c>
      <c r="AE483" s="332" t="s">
        <v>7078</v>
      </c>
      <c r="AF483" s="332" t="s">
        <v>7079</v>
      </c>
      <c r="AG483"/>
      <c r="AH483"/>
      <c r="AI483"/>
      <c r="AJ483"/>
      <c r="AK483" s="193" t="s">
        <v>2350</v>
      </c>
      <c r="AL483" s="192"/>
      <c r="AM483" s="192"/>
      <c r="AN483" s="192"/>
      <c r="AO483" s="192"/>
      <c r="AP483" s="140"/>
      <c r="AQ483" s="194"/>
      <c r="AR483" s="207"/>
      <c r="AS483" s="208"/>
    </row>
    <row r="484" spans="1:45">
      <c r="A484" s="312" t="s">
        <v>2457</v>
      </c>
      <c r="B484" s="313">
        <v>4766</v>
      </c>
      <c r="C484" s="314">
        <v>0.216839445645059</v>
      </c>
      <c r="D484" s="315">
        <v>25064</v>
      </c>
      <c r="E484" s="316">
        <v>0.99082246679573405</v>
      </c>
      <c r="F484" s="317">
        <v>2.1137524006133099E-3</v>
      </c>
      <c r="G484" s="318">
        <v>4114.05</v>
      </c>
      <c r="H484" s="319">
        <v>4269.7798492388902</v>
      </c>
      <c r="I484" s="320">
        <v>8383.8328023957201</v>
      </c>
      <c r="J484" s="281" t="s">
        <v>4231</v>
      </c>
      <c r="K484" s="279">
        <v>54</v>
      </c>
      <c r="L484" s="280">
        <v>34411477</v>
      </c>
      <c r="M484" s="321" t="s">
        <v>3044</v>
      </c>
      <c r="N484" s="279" t="s">
        <v>5211</v>
      </c>
      <c r="O484" s="279" t="s">
        <v>5212</v>
      </c>
      <c r="P484" s="321" t="s">
        <v>3045</v>
      </c>
      <c r="Q484" s="322" t="s">
        <v>3046</v>
      </c>
      <c r="R484" s="323" t="s">
        <v>58</v>
      </c>
      <c r="S484" s="324" t="s">
        <v>1665</v>
      </c>
      <c r="T484" s="325">
        <v>259</v>
      </c>
      <c r="U484" s="326" t="s">
        <v>3047</v>
      </c>
      <c r="V484" s="326" t="s">
        <v>2349</v>
      </c>
      <c r="W484" s="327">
        <v>54</v>
      </c>
      <c r="X484" s="333" t="s">
        <v>1241</v>
      </c>
      <c r="Y484" s="329">
        <v>14359697000104</v>
      </c>
      <c r="Z484" s="330">
        <v>95330000</v>
      </c>
      <c r="AA484" s="331"/>
      <c r="AB484" s="218" t="s">
        <v>5727</v>
      </c>
      <c r="AC484" s="332" t="s">
        <v>7080</v>
      </c>
      <c r="AD484" s="332">
        <v>259</v>
      </c>
      <c r="AE484" s="332" t="s">
        <v>7081</v>
      </c>
      <c r="AF484" s="332" t="s">
        <v>7082</v>
      </c>
      <c r="AG484"/>
      <c r="AH484"/>
      <c r="AI484"/>
      <c r="AJ484"/>
      <c r="AK484" s="193" t="s">
        <v>2350</v>
      </c>
      <c r="AL484" s="192"/>
      <c r="AM484" s="192"/>
      <c r="AN484" s="192"/>
      <c r="AO484" s="192"/>
      <c r="AP484" s="140"/>
      <c r="AQ484" s="194"/>
      <c r="AR484" s="207"/>
      <c r="AS484" s="208"/>
    </row>
    <row r="485" spans="1:45">
      <c r="A485" s="312" t="s">
        <v>2458</v>
      </c>
      <c r="B485" s="313">
        <v>44</v>
      </c>
      <c r="C485" s="314">
        <v>0.19566546713125299</v>
      </c>
      <c r="D485" s="315">
        <v>2040</v>
      </c>
      <c r="E485" s="316">
        <v>0.61370365414466699</v>
      </c>
      <c r="F485" s="317">
        <v>1.30923310248362E-3</v>
      </c>
      <c r="G485" s="318">
        <v>4114.05</v>
      </c>
      <c r="H485" s="319">
        <v>2644.6508670169101</v>
      </c>
      <c r="I485" s="320">
        <v>6758.7038201737396</v>
      </c>
      <c r="J485" s="286" t="s">
        <v>4232</v>
      </c>
      <c r="K485" s="279">
        <v>51</v>
      </c>
      <c r="L485" s="280">
        <v>37558079</v>
      </c>
      <c r="M485" s="321" t="s">
        <v>3048</v>
      </c>
      <c r="N485" s="290" t="s">
        <v>5213</v>
      </c>
      <c r="O485" s="279" t="s">
        <v>5214</v>
      </c>
      <c r="P485" s="321" t="s">
        <v>3049</v>
      </c>
      <c r="Q485" s="322" t="s">
        <v>3050</v>
      </c>
      <c r="R485" s="323" t="s">
        <v>58</v>
      </c>
      <c r="S485" s="324" t="s">
        <v>1666</v>
      </c>
      <c r="T485" s="325">
        <v>1046</v>
      </c>
      <c r="U485" s="326" t="s">
        <v>2351</v>
      </c>
      <c r="V485" s="326" t="s">
        <v>2349</v>
      </c>
      <c r="W485" s="327">
        <v>51</v>
      </c>
      <c r="X485" s="333" t="s">
        <v>1242</v>
      </c>
      <c r="Y485" s="329">
        <v>14292803000171</v>
      </c>
      <c r="Z485" s="330">
        <v>95972000</v>
      </c>
      <c r="AA485" s="331"/>
      <c r="AB485" s="218" t="s">
        <v>5728</v>
      </c>
      <c r="AC485" s="332" t="s">
        <v>7083</v>
      </c>
      <c r="AD485" s="332">
        <v>62</v>
      </c>
      <c r="AE485" s="332" t="s">
        <v>7084</v>
      </c>
      <c r="AF485" s="332" t="s">
        <v>7085</v>
      </c>
      <c r="AG485"/>
      <c r="AH485"/>
      <c r="AI485"/>
      <c r="AJ485"/>
      <c r="AK485" s="193" t="s">
        <v>2350</v>
      </c>
      <c r="AL485" s="192"/>
      <c r="AM485" s="192"/>
      <c r="AN485" s="192"/>
      <c r="AO485" s="192"/>
      <c r="AP485" s="140"/>
      <c r="AQ485" s="194"/>
      <c r="AR485" s="207"/>
      <c r="AS485" s="208"/>
    </row>
    <row r="486" spans="1:45">
      <c r="A486" s="312" t="s">
        <v>2459</v>
      </c>
      <c r="B486" s="313">
        <v>94</v>
      </c>
      <c r="C486" s="314">
        <v>0.147994218599246</v>
      </c>
      <c r="D486" s="315">
        <v>5159</v>
      </c>
      <c r="E486" s="316">
        <v>0.53349404880195905</v>
      </c>
      <c r="F486" s="317">
        <v>1.1381194554609701E-3</v>
      </c>
      <c r="G486" s="318">
        <v>4114.05</v>
      </c>
      <c r="H486" s="319">
        <v>2299.0013000311601</v>
      </c>
      <c r="I486" s="320">
        <v>6413.0542531879901</v>
      </c>
      <c r="J486" s="281" t="s">
        <v>4233</v>
      </c>
      <c r="K486" s="279">
        <v>54</v>
      </c>
      <c r="L486" s="280">
        <v>33951800</v>
      </c>
      <c r="M486" s="321" t="s">
        <v>3051</v>
      </c>
      <c r="N486" s="279" t="s">
        <v>5215</v>
      </c>
      <c r="O486" s="279" t="s">
        <v>5216</v>
      </c>
      <c r="P486" s="321" t="s">
        <v>3052</v>
      </c>
      <c r="Q486" s="322" t="s">
        <v>3053</v>
      </c>
      <c r="R486" s="323" t="s">
        <v>58</v>
      </c>
      <c r="S486" s="324" t="s">
        <v>1667</v>
      </c>
      <c r="T486" s="325">
        <v>10</v>
      </c>
      <c r="U486" s="326" t="s">
        <v>2369</v>
      </c>
      <c r="V486" s="326" t="s">
        <v>2349</v>
      </c>
      <c r="W486" s="327">
        <v>54</v>
      </c>
      <c r="X486" s="333" t="s">
        <v>1243</v>
      </c>
      <c r="Y486" s="329">
        <v>15704673000108</v>
      </c>
      <c r="Z486" s="330">
        <v>99820000</v>
      </c>
      <c r="AA486" s="331"/>
      <c r="AB486" s="218" t="s">
        <v>5729</v>
      </c>
      <c r="AC486" s="332" t="s">
        <v>7086</v>
      </c>
      <c r="AD486" s="332">
        <v>614</v>
      </c>
      <c r="AE486" s="332" t="s">
        <v>7087</v>
      </c>
      <c r="AF486" s="332" t="s">
        <v>7088</v>
      </c>
      <c r="AG486"/>
      <c r="AH486"/>
      <c r="AI486"/>
      <c r="AJ486"/>
      <c r="AK486" s="193" t="s">
        <v>2350</v>
      </c>
      <c r="AL486" s="192"/>
      <c r="AM486" s="192"/>
      <c r="AN486" s="192"/>
      <c r="AO486" s="192"/>
      <c r="AP486" s="140"/>
      <c r="AQ486" s="194"/>
      <c r="AR486" s="207"/>
      <c r="AS486" s="208"/>
    </row>
    <row r="487" spans="1:45">
      <c r="A487" s="312" t="s">
        <v>2460</v>
      </c>
      <c r="B487" s="313">
        <v>1915</v>
      </c>
      <c r="C487" s="314">
        <v>0.364606763345313</v>
      </c>
      <c r="D487" s="315">
        <v>241560</v>
      </c>
      <c r="E487" s="316">
        <v>2.34033740324359</v>
      </c>
      <c r="F487" s="317">
        <v>4.9927146084497399E-3</v>
      </c>
      <c r="G487" s="318">
        <v>4114.05</v>
      </c>
      <c r="H487" s="319">
        <v>10085.2835090685</v>
      </c>
      <c r="I487" s="320">
        <v>14199.336462225299</v>
      </c>
      <c r="J487" s="281" t="s">
        <v>4234</v>
      </c>
      <c r="K487" s="279">
        <v>51</v>
      </c>
      <c r="L487" s="280">
        <v>34927600</v>
      </c>
      <c r="M487" s="321" t="s">
        <v>3054</v>
      </c>
      <c r="N487" s="279" t="s">
        <v>5217</v>
      </c>
      <c r="O487" s="279" t="s">
        <v>5218</v>
      </c>
      <c r="P487" s="321" t="s">
        <v>3055</v>
      </c>
      <c r="Q487" s="322" t="s">
        <v>3056</v>
      </c>
      <c r="R487" s="323" t="s">
        <v>58</v>
      </c>
      <c r="S487" s="324" t="s">
        <v>1668</v>
      </c>
      <c r="T487" s="325">
        <v>0</v>
      </c>
      <c r="U487" s="326" t="s">
        <v>2351</v>
      </c>
      <c r="V487" s="326" t="s">
        <v>2349</v>
      </c>
      <c r="W487" s="327">
        <v>51</v>
      </c>
      <c r="X487" s="333" t="s">
        <v>1244</v>
      </c>
      <c r="Y487" s="329">
        <v>14277666000104</v>
      </c>
      <c r="Z487" s="330">
        <v>94410055</v>
      </c>
      <c r="AA487" s="331"/>
      <c r="AB487" s="218" t="s">
        <v>5730</v>
      </c>
      <c r="AC487" s="332" t="s">
        <v>7089</v>
      </c>
      <c r="AD487" s="332">
        <v>17</v>
      </c>
      <c r="AE487" s="332" t="s">
        <v>7090</v>
      </c>
      <c r="AF487" s="332" t="s">
        <v>7091</v>
      </c>
      <c r="AG487"/>
      <c r="AH487"/>
      <c r="AI487"/>
      <c r="AJ487"/>
      <c r="AK487" s="193" t="s">
        <v>2350</v>
      </c>
      <c r="AL487" s="192"/>
      <c r="AM487" s="192"/>
      <c r="AN487" s="192"/>
      <c r="AO487" s="192"/>
      <c r="AP487" s="140"/>
      <c r="AQ487" s="194"/>
      <c r="AR487" s="207"/>
      <c r="AS487" s="208"/>
    </row>
    <row r="488" spans="1:45">
      <c r="A488" s="312" t="s">
        <v>2461</v>
      </c>
      <c r="B488" s="313">
        <v>53</v>
      </c>
      <c r="C488" s="314">
        <v>0.29288886223417998</v>
      </c>
      <c r="D488" s="315">
        <v>5153</v>
      </c>
      <c r="E488" s="316">
        <v>1.0556303752214899</v>
      </c>
      <c r="F488" s="317">
        <v>2.2520091283363699E-3</v>
      </c>
      <c r="G488" s="318">
        <v>4114.05</v>
      </c>
      <c r="H488" s="319">
        <v>4549.0584392394603</v>
      </c>
      <c r="I488" s="320">
        <v>8663.1113923962803</v>
      </c>
      <c r="J488" s="278" t="s">
        <v>4235</v>
      </c>
      <c r="K488" s="279">
        <v>55</v>
      </c>
      <c r="L488" s="280">
        <v>37371125</v>
      </c>
      <c r="M488" s="321" t="s">
        <v>3057</v>
      </c>
      <c r="N488" s="290" t="s">
        <v>5219</v>
      </c>
      <c r="O488" s="279" t="s">
        <v>5220</v>
      </c>
      <c r="P488" s="321" t="s">
        <v>3058</v>
      </c>
      <c r="Q488" s="322" t="s">
        <v>3059</v>
      </c>
      <c r="R488" s="323" t="s">
        <v>58</v>
      </c>
      <c r="S488" s="324" t="s">
        <v>1669</v>
      </c>
      <c r="T488" s="325">
        <v>664</v>
      </c>
      <c r="U488" s="326" t="s">
        <v>2351</v>
      </c>
      <c r="V488" s="326" t="s">
        <v>2349</v>
      </c>
      <c r="W488" s="327">
        <v>55</v>
      </c>
      <c r="X488" s="333" t="s">
        <v>1245</v>
      </c>
      <c r="Y488" s="329">
        <v>14289226000169</v>
      </c>
      <c r="Z488" s="330">
        <v>98450000</v>
      </c>
      <c r="AA488" s="331"/>
      <c r="AB488" s="218" t="s">
        <v>5731</v>
      </c>
      <c r="AC488" s="332" t="s">
        <v>6360</v>
      </c>
      <c r="AD488" s="332">
        <v>644</v>
      </c>
      <c r="AE488" s="332" t="s">
        <v>7092</v>
      </c>
      <c r="AF488" s="332" t="s">
        <v>7093</v>
      </c>
      <c r="AG488"/>
      <c r="AH488"/>
      <c r="AI488"/>
      <c r="AJ488"/>
      <c r="AK488" s="193" t="s">
        <v>2350</v>
      </c>
      <c r="AL488" s="192"/>
      <c r="AM488" s="192"/>
      <c r="AN488" s="192"/>
      <c r="AO488" s="192"/>
      <c r="AP488" s="140"/>
      <c r="AQ488" s="194"/>
      <c r="AR488" s="207"/>
      <c r="AS488" s="208"/>
    </row>
    <row r="489" spans="1:45">
      <c r="A489" s="312" t="s">
        <v>2462</v>
      </c>
      <c r="B489" s="313">
        <v>41</v>
      </c>
      <c r="C489" s="314">
        <v>0.12068693055426399</v>
      </c>
      <c r="D489" s="315">
        <v>3108</v>
      </c>
      <c r="E489" s="316">
        <v>0.40321102033020401</v>
      </c>
      <c r="F489" s="317">
        <v>8.6018261670323896E-4</v>
      </c>
      <c r="G489" s="318">
        <v>4114.05</v>
      </c>
      <c r="H489" s="319">
        <v>1737.5688857405401</v>
      </c>
      <c r="I489" s="320">
        <v>5851.6218388973602</v>
      </c>
      <c r="J489" s="281" t="s">
        <v>4236</v>
      </c>
      <c r="K489" s="279">
        <v>54</v>
      </c>
      <c r="L489" s="280">
        <v>33381242</v>
      </c>
      <c r="M489" s="321" t="s">
        <v>3060</v>
      </c>
      <c r="N489" s="290" t="s">
        <v>5221</v>
      </c>
      <c r="O489" s="279" t="s">
        <v>5222</v>
      </c>
      <c r="P489" s="321" t="s">
        <v>3061</v>
      </c>
      <c r="Q489" s="322" t="s">
        <v>3062</v>
      </c>
      <c r="R489" s="323" t="s">
        <v>58</v>
      </c>
      <c r="S489" s="324" t="s">
        <v>1670</v>
      </c>
      <c r="T489" s="325">
        <v>776</v>
      </c>
      <c r="U489" s="326" t="s">
        <v>2356</v>
      </c>
      <c r="V489" s="326" t="s">
        <v>2349</v>
      </c>
      <c r="W489" s="327">
        <v>54</v>
      </c>
      <c r="X489" s="333" t="s">
        <v>1246</v>
      </c>
      <c r="Y489" s="329">
        <v>13734602000114</v>
      </c>
      <c r="Z489" s="330">
        <v>99350000</v>
      </c>
      <c r="AA489" s="331"/>
      <c r="AB489" s="218" t="s">
        <v>5732</v>
      </c>
      <c r="AC489" s="332" t="s">
        <v>6206</v>
      </c>
      <c r="AD489" s="332">
        <v>216</v>
      </c>
      <c r="AE489" s="332" t="s">
        <v>7094</v>
      </c>
      <c r="AF489" s="332" t="s">
        <v>7095</v>
      </c>
      <c r="AG489"/>
      <c r="AH489"/>
      <c r="AI489"/>
      <c r="AJ489"/>
      <c r="AK489" s="193" t="s">
        <v>2350</v>
      </c>
      <c r="AL489" s="192"/>
      <c r="AM489" s="192"/>
      <c r="AN489" s="192"/>
      <c r="AO489" s="192"/>
      <c r="AP489" s="140"/>
      <c r="AQ489" s="194"/>
      <c r="AR489" s="207"/>
      <c r="AS489" s="208"/>
    </row>
    <row r="490" spans="1:45">
      <c r="A490" s="312" t="s">
        <v>2463</v>
      </c>
      <c r="B490" s="313">
        <v>62</v>
      </c>
      <c r="C490" s="314">
        <v>0.161512963303234</v>
      </c>
      <c r="D490" s="315">
        <v>3623</v>
      </c>
      <c r="E490" s="316">
        <v>0.55216342442822597</v>
      </c>
      <c r="F490" s="317">
        <v>1.1779474154340599E-3</v>
      </c>
      <c r="G490" s="318">
        <v>4114.05</v>
      </c>
      <c r="H490" s="319">
        <v>2379.4537791767898</v>
      </c>
      <c r="I490" s="320">
        <v>6493.5067323336198</v>
      </c>
      <c r="J490" s="281" t="s">
        <v>4237</v>
      </c>
      <c r="K490" s="279">
        <v>54</v>
      </c>
      <c r="L490" s="292">
        <v>34471300</v>
      </c>
      <c r="M490" s="321" t="s">
        <v>3063</v>
      </c>
      <c r="N490" s="279" t="s">
        <v>5223</v>
      </c>
      <c r="O490" s="279" t="s">
        <v>5224</v>
      </c>
      <c r="P490" s="321" t="s">
        <v>3064</v>
      </c>
      <c r="Q490" s="322" t="s">
        <v>3065</v>
      </c>
      <c r="R490" s="323" t="s">
        <v>58</v>
      </c>
      <c r="S490" s="324" t="s">
        <v>1671</v>
      </c>
      <c r="T490" s="325">
        <v>300</v>
      </c>
      <c r="U490" s="326" t="s">
        <v>3066</v>
      </c>
      <c r="V490" s="326" t="s">
        <v>2349</v>
      </c>
      <c r="W490" s="327">
        <v>54</v>
      </c>
      <c r="X490" s="333" t="s">
        <v>1247</v>
      </c>
      <c r="Y490" s="329">
        <v>13815955000149</v>
      </c>
      <c r="Z490" s="330">
        <v>95334000</v>
      </c>
      <c r="AA490" s="331"/>
      <c r="AB490" s="218" t="s">
        <v>5733</v>
      </c>
      <c r="AC490" s="332" t="s">
        <v>7096</v>
      </c>
      <c r="AD490" s="332">
        <v>100</v>
      </c>
      <c r="AE490" s="332" t="s">
        <v>7097</v>
      </c>
      <c r="AF490" s="332" t="s">
        <v>7098</v>
      </c>
      <c r="AG490"/>
      <c r="AH490"/>
      <c r="AI490"/>
      <c r="AJ490"/>
      <c r="AK490" s="193" t="s">
        <v>2350</v>
      </c>
      <c r="AL490" s="192"/>
      <c r="AM490" s="192"/>
      <c r="AN490" s="192"/>
      <c r="AO490" s="192"/>
      <c r="AP490" s="140"/>
      <c r="AQ490" s="194"/>
      <c r="AR490" s="207"/>
      <c r="AS490" s="208"/>
    </row>
    <row r="491" spans="1:45">
      <c r="A491" s="312" t="s">
        <v>2464</v>
      </c>
      <c r="B491" s="313">
        <v>56</v>
      </c>
      <c r="C491" s="314">
        <v>0.168720993545108</v>
      </c>
      <c r="D491" s="315">
        <v>2124</v>
      </c>
      <c r="E491" s="316">
        <v>0.53240521526053497</v>
      </c>
      <c r="F491" s="317">
        <v>1.13579661298497E-3</v>
      </c>
      <c r="G491" s="318">
        <v>4114.05</v>
      </c>
      <c r="H491" s="319">
        <v>2294.3091582296302</v>
      </c>
      <c r="I491" s="320">
        <v>6408.3621113864601</v>
      </c>
      <c r="J491" s="282" t="s">
        <v>4238</v>
      </c>
      <c r="K491" s="279">
        <v>54</v>
      </c>
      <c r="L491" s="280">
        <v>36160101</v>
      </c>
      <c r="M491" s="321" t="s">
        <v>3067</v>
      </c>
      <c r="N491" s="279" t="s">
        <v>5225</v>
      </c>
      <c r="O491" s="279" t="s">
        <v>5226</v>
      </c>
      <c r="P491" s="321" t="s">
        <v>3068</v>
      </c>
      <c r="Q491" s="322" t="s">
        <v>3069</v>
      </c>
      <c r="R491" s="323" t="s">
        <v>58</v>
      </c>
      <c r="S491" s="324" t="s">
        <v>1672</v>
      </c>
      <c r="T491" s="325" t="s">
        <v>2359</v>
      </c>
      <c r="U491" s="326"/>
      <c r="V491" s="326" t="s">
        <v>2349</v>
      </c>
      <c r="W491" s="327">
        <v>54</v>
      </c>
      <c r="X491" s="333" t="s">
        <v>1248</v>
      </c>
      <c r="Y491" s="329">
        <v>18153707000101</v>
      </c>
      <c r="Z491" s="330">
        <v>99955000</v>
      </c>
      <c r="AA491" s="331"/>
      <c r="AB491" s="218" t="s">
        <v>5734</v>
      </c>
      <c r="AC491" s="332" t="s">
        <v>7099</v>
      </c>
      <c r="AD491" s="332">
        <v>326</v>
      </c>
      <c r="AE491" s="332" t="s">
        <v>7100</v>
      </c>
      <c r="AF491" s="332" t="s">
        <v>7101</v>
      </c>
      <c r="AG491"/>
      <c r="AH491"/>
      <c r="AI491"/>
      <c r="AJ491"/>
      <c r="AK491" s="193" t="s">
        <v>2350</v>
      </c>
      <c r="AL491" s="192"/>
      <c r="AM491" s="192"/>
      <c r="AN491" s="192"/>
      <c r="AO491" s="192"/>
      <c r="AP491" s="140"/>
      <c r="AQ491" s="194"/>
      <c r="AR491" s="207"/>
      <c r="AS491" s="208"/>
    </row>
    <row r="492" spans="1:45">
      <c r="A492" s="312" t="s">
        <v>2465</v>
      </c>
      <c r="B492" s="313">
        <v>189</v>
      </c>
      <c r="C492" s="314">
        <v>0.141945267773604</v>
      </c>
      <c r="D492" s="315">
        <v>4512</v>
      </c>
      <c r="E492" s="316">
        <v>0.50150617182871704</v>
      </c>
      <c r="F492" s="317">
        <v>1.06987872212216E-3</v>
      </c>
      <c r="G492" s="318">
        <v>4114.05</v>
      </c>
      <c r="H492" s="319">
        <v>2161.1550186867598</v>
      </c>
      <c r="I492" s="320">
        <v>6275.2079718435798</v>
      </c>
      <c r="J492" s="281" t="s">
        <v>4239</v>
      </c>
      <c r="K492" s="279">
        <v>54</v>
      </c>
      <c r="L492" s="280">
        <v>33591200</v>
      </c>
      <c r="M492" s="321" t="s">
        <v>3070</v>
      </c>
      <c r="N492" s="279" t="s">
        <v>5227</v>
      </c>
      <c r="O492" s="279" t="s">
        <v>5228</v>
      </c>
      <c r="P492" s="321" t="s">
        <v>3071</v>
      </c>
      <c r="Q492" s="322" t="s">
        <v>3072</v>
      </c>
      <c r="R492" s="323" t="s">
        <v>58</v>
      </c>
      <c r="S492" s="324" t="s">
        <v>1673</v>
      </c>
      <c r="T492" s="325">
        <v>450</v>
      </c>
      <c r="U492" s="326" t="s">
        <v>3073</v>
      </c>
      <c r="V492" s="326" t="s">
        <v>2349</v>
      </c>
      <c r="W492" s="327">
        <v>54</v>
      </c>
      <c r="X492" s="333" t="s">
        <v>1249</v>
      </c>
      <c r="Y492" s="329">
        <v>15660564000128</v>
      </c>
      <c r="Z492" s="330">
        <v>99155000</v>
      </c>
      <c r="AA492" s="331"/>
      <c r="AB492" s="218" t="s">
        <v>5735</v>
      </c>
      <c r="AC492" s="332" t="s">
        <v>7102</v>
      </c>
      <c r="AD492" s="332">
        <v>450</v>
      </c>
      <c r="AE492" s="332" t="s">
        <v>7103</v>
      </c>
      <c r="AF492" s="332" t="s">
        <v>7104</v>
      </c>
      <c r="AG492"/>
      <c r="AH492"/>
      <c r="AI492"/>
      <c r="AJ492"/>
      <c r="AK492" s="193" t="s">
        <v>2350</v>
      </c>
      <c r="AL492" s="192"/>
      <c r="AM492" s="192"/>
      <c r="AN492" s="192"/>
      <c r="AO492" s="192"/>
      <c r="AP492" s="140"/>
      <c r="AQ492" s="194"/>
      <c r="AR492" s="207"/>
      <c r="AS492" s="208"/>
    </row>
    <row r="493" spans="1:45">
      <c r="A493" s="312" t="s">
        <v>2466</v>
      </c>
      <c r="B493" s="313">
        <v>963</v>
      </c>
      <c r="C493" s="314">
        <v>0.28144289439530201</v>
      </c>
      <c r="D493" s="315">
        <v>4031</v>
      </c>
      <c r="E493" s="316">
        <v>0.97769233009876799</v>
      </c>
      <c r="F493" s="317">
        <v>2.0857414714169401E-3</v>
      </c>
      <c r="G493" s="318">
        <v>4114.05</v>
      </c>
      <c r="H493" s="319">
        <v>4213.1977722622196</v>
      </c>
      <c r="I493" s="320">
        <v>8327.2507254190405</v>
      </c>
      <c r="J493" s="282" t="s">
        <v>4240</v>
      </c>
      <c r="K493" s="279">
        <v>55</v>
      </c>
      <c r="L493" s="280">
        <v>32341040</v>
      </c>
      <c r="M493" s="321" t="s">
        <v>3074</v>
      </c>
      <c r="N493" s="279" t="s">
        <v>5229</v>
      </c>
      <c r="O493" s="279" t="s">
        <v>5230</v>
      </c>
      <c r="P493" s="321" t="s">
        <v>3075</v>
      </c>
      <c r="Q493" s="322" t="s">
        <v>3076</v>
      </c>
      <c r="R493" s="323" t="s">
        <v>58</v>
      </c>
      <c r="S493" s="324" t="s">
        <v>1674</v>
      </c>
      <c r="T493" s="325">
        <v>432</v>
      </c>
      <c r="U493" s="326" t="s">
        <v>2351</v>
      </c>
      <c r="V493" s="326" t="s">
        <v>2349</v>
      </c>
      <c r="W493" s="327">
        <v>55</v>
      </c>
      <c r="X493" s="333" t="s">
        <v>1250</v>
      </c>
      <c r="Y493" s="329">
        <v>18267486000194</v>
      </c>
      <c r="Z493" s="330">
        <v>97385000</v>
      </c>
      <c r="AA493" s="331"/>
      <c r="AB493" s="218" t="s">
        <v>5736</v>
      </c>
      <c r="AC493" s="332" t="s">
        <v>7105</v>
      </c>
      <c r="AD493" s="332">
        <v>327</v>
      </c>
      <c r="AE493" s="332" t="s">
        <v>7106</v>
      </c>
      <c r="AF493" s="332" t="s">
        <v>7107</v>
      </c>
      <c r="AG493"/>
      <c r="AH493"/>
      <c r="AI493"/>
      <c r="AJ493"/>
      <c r="AK493" s="193" t="s">
        <v>2350</v>
      </c>
      <c r="AL493" s="192"/>
      <c r="AM493" s="192"/>
      <c r="AN493" s="192"/>
      <c r="AO493" s="192"/>
      <c r="AP493" s="140"/>
      <c r="AQ493" s="194"/>
      <c r="AR493" s="207"/>
      <c r="AS493" s="208"/>
    </row>
    <row r="494" spans="1:45">
      <c r="A494" s="312" t="s">
        <v>2467</v>
      </c>
      <c r="B494" s="313">
        <v>0</v>
      </c>
      <c r="C494" s="314">
        <v>0.19167129320634499</v>
      </c>
      <c r="D494" s="315">
        <v>2899</v>
      </c>
      <c r="E494" s="316">
        <v>0.63371546456913797</v>
      </c>
      <c r="F494" s="317">
        <v>1.3519249203853101E-3</v>
      </c>
      <c r="G494" s="318">
        <v>4114.05</v>
      </c>
      <c r="H494" s="319">
        <v>2730.8883391783202</v>
      </c>
      <c r="I494" s="320">
        <v>6844.9412923351501</v>
      </c>
      <c r="J494" s="281" t="s">
        <v>4241</v>
      </c>
      <c r="K494" s="279">
        <v>55</v>
      </c>
      <c r="L494" s="280">
        <v>37301020</v>
      </c>
      <c r="M494" s="321" t="s">
        <v>3077</v>
      </c>
      <c r="N494" s="279" t="s">
        <v>5231</v>
      </c>
      <c r="O494" s="279" t="s">
        <v>5232</v>
      </c>
      <c r="P494" s="321" t="s">
        <v>3078</v>
      </c>
      <c r="Q494" s="322" t="s">
        <v>3079</v>
      </c>
      <c r="R494" s="323" t="s">
        <v>58</v>
      </c>
      <c r="S494" s="324" t="s">
        <v>1675</v>
      </c>
      <c r="T494" s="325">
        <v>347</v>
      </c>
      <c r="U494" s="326" t="s">
        <v>1024</v>
      </c>
      <c r="V494" s="326" t="s">
        <v>2349</v>
      </c>
      <c r="W494" s="327">
        <v>55</v>
      </c>
      <c r="X494" s="333" t="s">
        <v>1251</v>
      </c>
      <c r="Y494" s="329">
        <v>14412112000164</v>
      </c>
      <c r="Z494" s="330">
        <v>98415000</v>
      </c>
      <c r="AA494" s="331"/>
      <c r="AB494" s="218" t="s">
        <v>5737</v>
      </c>
      <c r="AC494" s="332" t="s">
        <v>7108</v>
      </c>
      <c r="AD494" s="332">
        <v>881</v>
      </c>
      <c r="AE494" s="332" t="s">
        <v>7109</v>
      </c>
      <c r="AF494" s="332" t="s">
        <v>7110</v>
      </c>
      <c r="AG494"/>
      <c r="AH494"/>
      <c r="AI494"/>
      <c r="AJ494"/>
      <c r="AK494" s="193" t="s">
        <v>2350</v>
      </c>
      <c r="AL494" s="192"/>
      <c r="AM494" s="192"/>
      <c r="AN494" s="192"/>
      <c r="AO494" s="192"/>
      <c r="AP494" s="140"/>
      <c r="AQ494" s="194"/>
      <c r="AR494" s="207"/>
      <c r="AS494" s="208"/>
    </row>
    <row r="495" spans="1:45">
      <c r="A495" s="312" t="s">
        <v>2468</v>
      </c>
      <c r="B495" s="313">
        <v>87</v>
      </c>
      <c r="C495" s="314">
        <v>0.18264682476052499</v>
      </c>
      <c r="D495" s="315">
        <v>1704</v>
      </c>
      <c r="E495" s="316">
        <v>0.55761258264706104</v>
      </c>
      <c r="F495" s="317">
        <v>1.1895722742280199E-3</v>
      </c>
      <c r="G495" s="318">
        <v>4114.05</v>
      </c>
      <c r="H495" s="319">
        <v>2402.9359939405899</v>
      </c>
      <c r="I495" s="320">
        <v>6516.9889470974204</v>
      </c>
      <c r="J495" s="281" t="s">
        <v>4242</v>
      </c>
      <c r="K495" s="279">
        <v>54</v>
      </c>
      <c r="L495" s="280">
        <v>34781210</v>
      </c>
      <c r="M495" s="321" t="s">
        <v>3080</v>
      </c>
      <c r="N495" s="279" t="s">
        <v>5233</v>
      </c>
      <c r="O495" s="279" t="s">
        <v>5234</v>
      </c>
      <c r="P495" s="321" t="s">
        <v>3081</v>
      </c>
      <c r="Q495" s="322" t="s">
        <v>3082</v>
      </c>
      <c r="R495" s="323" t="s">
        <v>58</v>
      </c>
      <c r="S495" s="324" t="s">
        <v>1676</v>
      </c>
      <c r="T495" s="325">
        <v>19</v>
      </c>
      <c r="U495" s="326" t="s">
        <v>3083</v>
      </c>
      <c r="V495" s="326" t="s">
        <v>2349</v>
      </c>
      <c r="W495" s="327">
        <v>54</v>
      </c>
      <c r="X495" s="333" t="s">
        <v>1252</v>
      </c>
      <c r="Y495" s="329">
        <v>14853645000181</v>
      </c>
      <c r="Z495" s="330">
        <v>95325000</v>
      </c>
      <c r="AA495" s="331"/>
      <c r="AB495" s="218" t="s">
        <v>5738</v>
      </c>
      <c r="AC495" s="332" t="s">
        <v>7111</v>
      </c>
      <c r="AD495" s="332">
        <v>0</v>
      </c>
      <c r="AE495" s="332" t="s">
        <v>7112</v>
      </c>
      <c r="AF495" s="332" t="s">
        <v>7113</v>
      </c>
      <c r="AG495"/>
      <c r="AH495"/>
      <c r="AI495"/>
      <c r="AJ495"/>
      <c r="AK495" s="193" t="s">
        <v>2350</v>
      </c>
      <c r="AL495" s="192"/>
      <c r="AM495" s="192"/>
      <c r="AN495" s="192"/>
      <c r="AO495" s="192"/>
      <c r="AP495" s="140"/>
      <c r="AQ495" s="194"/>
      <c r="AR495" s="207"/>
      <c r="AS495" s="209"/>
    </row>
    <row r="496" spans="1:45">
      <c r="A496" s="312" t="s">
        <v>2469</v>
      </c>
      <c r="B496" s="313">
        <v>64</v>
      </c>
      <c r="C496" s="314">
        <v>0.24669446555097499</v>
      </c>
      <c r="D496" s="315">
        <v>2940</v>
      </c>
      <c r="E496" s="316">
        <v>0.81735647238525799</v>
      </c>
      <c r="F496" s="317">
        <v>1.74369199686037E-3</v>
      </c>
      <c r="G496" s="318">
        <v>4114.05</v>
      </c>
      <c r="H496" s="319">
        <v>3522.25783365794</v>
      </c>
      <c r="I496" s="320">
        <v>7636.3107868147699</v>
      </c>
      <c r="J496" s="282" t="s">
        <v>4243</v>
      </c>
      <c r="K496" s="279">
        <v>55</v>
      </c>
      <c r="L496" s="280">
        <v>35521022</v>
      </c>
      <c r="M496" s="321" t="s">
        <v>3084</v>
      </c>
      <c r="N496" s="279" t="s">
        <v>5235</v>
      </c>
      <c r="O496" s="279" t="s">
        <v>5236</v>
      </c>
      <c r="P496" s="321" t="s">
        <v>3085</v>
      </c>
      <c r="Q496" s="322" t="s">
        <v>3086</v>
      </c>
      <c r="R496" s="323" t="s">
        <v>58</v>
      </c>
      <c r="S496" s="324" t="s">
        <v>1677</v>
      </c>
      <c r="T496" s="325">
        <v>1000</v>
      </c>
      <c r="U496" s="326" t="s">
        <v>3087</v>
      </c>
      <c r="V496" s="326" t="s">
        <v>2349</v>
      </c>
      <c r="W496" s="327">
        <v>55</v>
      </c>
      <c r="X496" s="333" t="s">
        <v>1253</v>
      </c>
      <c r="Y496" s="329">
        <v>13469348000174</v>
      </c>
      <c r="Z496" s="330">
        <v>98535000</v>
      </c>
      <c r="AA496" s="331"/>
      <c r="AB496" s="218" t="s">
        <v>5739</v>
      </c>
      <c r="AC496" s="332" t="s">
        <v>7114</v>
      </c>
      <c r="AD496" s="332">
        <v>10</v>
      </c>
      <c r="AE496" s="332" t="s">
        <v>7115</v>
      </c>
      <c r="AF496" s="332" t="s">
        <v>7116</v>
      </c>
      <c r="AG496"/>
      <c r="AH496"/>
      <c r="AI496"/>
      <c r="AJ496"/>
      <c r="AK496" s="193" t="s">
        <v>2350</v>
      </c>
      <c r="AL496" s="192"/>
      <c r="AM496" s="192"/>
      <c r="AN496" s="192"/>
      <c r="AO496" s="192"/>
      <c r="AP496" s="140"/>
      <c r="AQ496" s="194"/>
      <c r="AR496" s="207"/>
      <c r="AS496" s="208"/>
    </row>
    <row r="497" spans="1:45">
      <c r="A497" s="312" t="s">
        <v>2470</v>
      </c>
      <c r="B497" s="313">
        <v>613</v>
      </c>
      <c r="C497" s="314">
        <v>0.25936684813639399</v>
      </c>
      <c r="D497" s="315">
        <v>3438</v>
      </c>
      <c r="E497" s="316">
        <v>0.87975216709880999</v>
      </c>
      <c r="F497" s="317">
        <v>1.8768026740084401E-3</v>
      </c>
      <c r="G497" s="318">
        <v>4114.05</v>
      </c>
      <c r="H497" s="319">
        <v>3791.1414014970501</v>
      </c>
      <c r="I497" s="320">
        <v>7905.1943546538796</v>
      </c>
      <c r="J497" s="282" t="s">
        <v>4244</v>
      </c>
      <c r="K497" s="279">
        <v>55</v>
      </c>
      <c r="L497" s="280">
        <v>36144112</v>
      </c>
      <c r="M497" s="321" t="s">
        <v>3088</v>
      </c>
      <c r="N497" s="279" t="s">
        <v>5237</v>
      </c>
      <c r="O497" s="279" t="s">
        <v>5238</v>
      </c>
      <c r="P497" s="321" t="s">
        <v>3089</v>
      </c>
      <c r="Q497" s="322" t="s">
        <v>3090</v>
      </c>
      <c r="R497" s="323" t="s">
        <v>58</v>
      </c>
      <c r="S497" s="324" t="s">
        <v>1678</v>
      </c>
      <c r="T497" s="325" t="s">
        <v>2359</v>
      </c>
      <c r="U497" s="326" t="s">
        <v>2351</v>
      </c>
      <c r="V497" s="326" t="s">
        <v>2349</v>
      </c>
      <c r="W497" s="327">
        <v>55</v>
      </c>
      <c r="X497" s="333" t="s">
        <v>1254</v>
      </c>
      <c r="Y497" s="329">
        <v>14288766000128</v>
      </c>
      <c r="Z497" s="330">
        <v>98850000</v>
      </c>
      <c r="AA497" s="331"/>
      <c r="AB497" s="218" t="s">
        <v>5740</v>
      </c>
      <c r="AC497" s="332" t="s">
        <v>7117</v>
      </c>
      <c r="AD497" s="332">
        <v>0</v>
      </c>
      <c r="AE497" s="332" t="s">
        <v>7118</v>
      </c>
      <c r="AF497" s="332" t="s">
        <v>7119</v>
      </c>
      <c r="AG497"/>
      <c r="AH497"/>
      <c r="AI497"/>
      <c r="AJ497"/>
      <c r="AK497" s="193" t="s">
        <v>2350</v>
      </c>
      <c r="AL497" s="192"/>
      <c r="AM497" s="192"/>
      <c r="AN497" s="192"/>
      <c r="AO497" s="192"/>
      <c r="AP497" s="140"/>
      <c r="AQ497" s="194"/>
      <c r="AR497" s="207"/>
      <c r="AS497" s="208"/>
    </row>
    <row r="498" spans="1:45">
      <c r="A498" s="312" t="s">
        <v>2471</v>
      </c>
      <c r="B498" s="313">
        <v>32</v>
      </c>
      <c r="C498" s="314">
        <v>0.14925376978513999</v>
      </c>
      <c r="D498" s="315">
        <v>3125</v>
      </c>
      <c r="E498" s="316">
        <v>0.49906005762497402</v>
      </c>
      <c r="F498" s="317">
        <v>1.06466035057366E-3</v>
      </c>
      <c r="G498" s="318">
        <v>4114.05</v>
      </c>
      <c r="H498" s="319">
        <v>2150.6139081587999</v>
      </c>
      <c r="I498" s="320">
        <v>6264.6668613156198</v>
      </c>
      <c r="J498" s="282" t="s">
        <v>4245</v>
      </c>
      <c r="K498" s="279">
        <v>51</v>
      </c>
      <c r="L498" s="280">
        <v>37624553</v>
      </c>
      <c r="M498" s="321" t="s">
        <v>3091</v>
      </c>
      <c r="N498" s="279" t="s">
        <v>5239</v>
      </c>
      <c r="O498" s="279" t="s">
        <v>5240</v>
      </c>
      <c r="P498" s="321" t="s">
        <v>3092</v>
      </c>
      <c r="Q498" s="322" t="s">
        <v>3093</v>
      </c>
      <c r="R498" s="323" t="s">
        <v>58</v>
      </c>
      <c r="S498" s="324" t="s">
        <v>1679</v>
      </c>
      <c r="T498" s="325">
        <v>488</v>
      </c>
      <c r="U498" s="326" t="s">
        <v>2351</v>
      </c>
      <c r="V498" s="326" t="s">
        <v>2349</v>
      </c>
      <c r="W498" s="327">
        <v>51</v>
      </c>
      <c r="X498" s="333" t="s">
        <v>1255</v>
      </c>
      <c r="Y498" s="329">
        <v>14362787000146</v>
      </c>
      <c r="Z498" s="330">
        <v>95893000</v>
      </c>
      <c r="AA498" s="331"/>
      <c r="AB498" s="218" t="s">
        <v>5741</v>
      </c>
      <c r="AC498" s="332" t="s">
        <v>7203</v>
      </c>
      <c r="AD498" s="332">
        <v>458</v>
      </c>
      <c r="AE498" s="332" t="s">
        <v>7204</v>
      </c>
      <c r="AF498" s="332" t="s">
        <v>7205</v>
      </c>
      <c r="AG498"/>
      <c r="AH498"/>
      <c r="AI498"/>
      <c r="AJ498" s="192"/>
      <c r="AK498" s="193" t="s">
        <v>2350</v>
      </c>
      <c r="AL498" s="192"/>
      <c r="AM498" s="192"/>
      <c r="AN498" s="192"/>
      <c r="AO498" s="192"/>
      <c r="AP498" s="140"/>
      <c r="AQ498" s="194"/>
      <c r="AR498" s="207"/>
      <c r="AS498" s="208"/>
    </row>
    <row r="499" spans="1:45">
      <c r="A499" s="312" t="s">
        <v>2472</v>
      </c>
      <c r="B499" s="313">
        <v>4607</v>
      </c>
      <c r="C499" s="314">
        <v>0.34269182581062801</v>
      </c>
      <c r="D499" s="315">
        <v>16214</v>
      </c>
      <c r="E499" s="316">
        <v>1.46685528754006</v>
      </c>
      <c r="F499" s="317">
        <v>3.1292880301929402E-3</v>
      </c>
      <c r="G499" s="318">
        <v>4114.05</v>
      </c>
      <c r="H499" s="319">
        <v>6321.1618209897397</v>
      </c>
      <c r="I499" s="320">
        <v>10435.2147741466</v>
      </c>
      <c r="J499" s="282" t="s">
        <v>4246</v>
      </c>
      <c r="K499" s="279">
        <v>51</v>
      </c>
      <c r="L499" s="280">
        <v>36890600</v>
      </c>
      <c r="M499" s="321" t="s">
        <v>3094</v>
      </c>
      <c r="N499" s="279" t="s">
        <v>5241</v>
      </c>
      <c r="O499" s="279" t="s">
        <v>5242</v>
      </c>
      <c r="P499" s="321" t="s">
        <v>3095</v>
      </c>
      <c r="Q499" s="322" t="s">
        <v>3096</v>
      </c>
      <c r="R499" s="323" t="s">
        <v>58</v>
      </c>
      <c r="S499" s="324" t="s">
        <v>1680</v>
      </c>
      <c r="T499" s="325">
        <v>636</v>
      </c>
      <c r="U499" s="326" t="s">
        <v>3097</v>
      </c>
      <c r="V499" s="326" t="s">
        <v>2349</v>
      </c>
      <c r="W499" s="327">
        <v>51</v>
      </c>
      <c r="X499" s="333" t="s">
        <v>1256</v>
      </c>
      <c r="Y499" s="329">
        <v>14461067000138</v>
      </c>
      <c r="Z499" s="330">
        <v>95588000</v>
      </c>
      <c r="AA499" s="331"/>
      <c r="AB499" s="218" t="s">
        <v>5742</v>
      </c>
      <c r="AC499" s="332" t="s">
        <v>7120</v>
      </c>
      <c r="AD499" s="332">
        <v>1186</v>
      </c>
      <c r="AE499" s="332" t="s">
        <v>7121</v>
      </c>
      <c r="AF499" s="332" t="s">
        <v>7122</v>
      </c>
      <c r="AG499"/>
      <c r="AH499"/>
      <c r="AI499"/>
      <c r="AJ499" s="192"/>
      <c r="AK499" s="193" t="s">
        <v>2350</v>
      </c>
      <c r="AL499" s="192"/>
      <c r="AM499" s="192"/>
      <c r="AN499" s="192"/>
      <c r="AO499" s="192"/>
      <c r="AP499" s="140"/>
      <c r="AQ499" s="194"/>
      <c r="AR499" s="207"/>
      <c r="AS499" s="208"/>
    </row>
    <row r="500" spans="1:45">
      <c r="E500" s="200"/>
      <c r="F500" s="200"/>
      <c r="H500" s="201" t="s">
        <v>2351</v>
      </c>
      <c r="R500" s="191"/>
      <c r="S500" s="203"/>
    </row>
    <row r="501" spans="1:45">
      <c r="H501" s="201" t="s">
        <v>2351</v>
      </c>
      <c r="R501" s="191"/>
    </row>
    <row r="502" spans="1:45">
      <c r="H502" s="201" t="s">
        <v>2351</v>
      </c>
      <c r="R502" s="191"/>
    </row>
    <row r="503" spans="1:45">
      <c r="H503" s="201" t="s">
        <v>2351</v>
      </c>
      <c r="R503" s="205"/>
    </row>
    <row r="504" spans="1:45">
      <c r="H504" s="201" t="s">
        <v>2351</v>
      </c>
      <c r="R504" s="205"/>
    </row>
    <row r="505" spans="1:45">
      <c r="H505" s="201" t="s">
        <v>2351</v>
      </c>
      <c r="R505" s="205"/>
    </row>
    <row r="506" spans="1:45">
      <c r="H506" s="201" t="s">
        <v>2351</v>
      </c>
      <c r="R506" s="205"/>
    </row>
    <row r="507" spans="1:45" s="199" customFormat="1">
      <c r="A507" s="191"/>
      <c r="B507" s="191"/>
      <c r="C507" s="191"/>
      <c r="H507" s="201" t="s">
        <v>2351</v>
      </c>
      <c r="I507" s="201"/>
      <c r="L507" s="202"/>
      <c r="R507" s="205"/>
      <c r="Y507" s="277"/>
      <c r="AB507" s="204"/>
      <c r="AR507" s="204"/>
    </row>
    <row r="508" spans="1:45" s="199" customFormat="1">
      <c r="B508" s="191"/>
      <c r="C508" s="191"/>
      <c r="H508" s="201" t="s">
        <v>2351</v>
      </c>
      <c r="I508" s="201"/>
      <c r="L508" s="202"/>
      <c r="R508" s="205"/>
      <c r="Y508" s="277"/>
      <c r="AB508" s="204"/>
      <c r="AR508" s="204"/>
    </row>
    <row r="509" spans="1:45" s="199" customFormat="1">
      <c r="B509" s="191"/>
      <c r="C509" s="191"/>
      <c r="H509" s="201" t="s">
        <v>2351</v>
      </c>
      <c r="I509" s="201"/>
      <c r="L509" s="202"/>
      <c r="R509" s="205"/>
      <c r="Y509" s="277"/>
      <c r="AB509" s="204"/>
      <c r="AR509" s="204"/>
    </row>
    <row r="510" spans="1:45" s="199" customFormat="1">
      <c r="B510" s="191"/>
      <c r="C510" s="191"/>
      <c r="H510" s="201" t="s">
        <v>2351</v>
      </c>
      <c r="I510" s="201"/>
      <c r="L510" s="202"/>
      <c r="R510" s="205"/>
      <c r="Y510" s="277"/>
      <c r="AB510" s="204"/>
      <c r="AR510" s="204"/>
    </row>
    <row r="511" spans="1:45" s="199" customFormat="1">
      <c r="B511" s="191"/>
      <c r="C511" s="191"/>
      <c r="H511" s="201" t="s">
        <v>2351</v>
      </c>
      <c r="I511" s="201"/>
      <c r="L511" s="202"/>
      <c r="R511" s="205"/>
      <c r="Y511" s="277"/>
      <c r="AB511" s="204"/>
      <c r="AR511" s="204"/>
    </row>
    <row r="512" spans="1:45">
      <c r="A512" s="199"/>
      <c r="R512" s="205"/>
    </row>
    <row r="513" spans="18:18">
      <c r="R513" s="205"/>
    </row>
    <row r="514" spans="18:18">
      <c r="R514" s="205"/>
    </row>
    <row r="515" spans="18:18">
      <c r="R515" s="205"/>
    </row>
    <row r="516" spans="18:18">
      <c r="R516" s="205"/>
    </row>
    <row r="517" spans="18:18">
      <c r="R517" s="205"/>
    </row>
    <row r="518" spans="18:18">
      <c r="R518" s="205"/>
    </row>
    <row r="519" spans="18:18">
      <c r="R519" s="205"/>
    </row>
    <row r="520" spans="18:18">
      <c r="R520" s="205"/>
    </row>
    <row r="521" spans="18:18">
      <c r="R521" s="205"/>
    </row>
    <row r="522" spans="18:18">
      <c r="R522" s="205"/>
    </row>
    <row r="523" spans="18:18">
      <c r="R523" s="205"/>
    </row>
    <row r="524" spans="18:18">
      <c r="R524" s="205"/>
    </row>
    <row r="525" spans="18:18">
      <c r="R525" s="205"/>
    </row>
    <row r="526" spans="18:18">
      <c r="R526" s="205"/>
    </row>
    <row r="527" spans="18:18">
      <c r="R527" s="205"/>
    </row>
    <row r="528" spans="18:18">
      <c r="R528" s="205"/>
    </row>
    <row r="529" spans="18:18">
      <c r="R529" s="205"/>
    </row>
    <row r="530" spans="18:18">
      <c r="R530" s="205"/>
    </row>
    <row r="531" spans="18:18">
      <c r="R531" s="205"/>
    </row>
    <row r="532" spans="18:18">
      <c r="R532" s="205"/>
    </row>
    <row r="533" spans="18:18">
      <c r="R533" s="205"/>
    </row>
    <row r="534" spans="18:18">
      <c r="R534" s="205"/>
    </row>
    <row r="535" spans="18:18">
      <c r="R535" s="205"/>
    </row>
    <row r="536" spans="18:18">
      <c r="R536" s="205"/>
    </row>
    <row r="537" spans="18:18">
      <c r="R537" s="205"/>
    </row>
  </sheetData>
  <phoneticPr fontId="39" type="noConversion"/>
  <dataValidations xWindow="829" yWindow="193" count="23">
    <dataValidation type="textLength" operator="lessThanOrEqual" allowBlank="1" showInputMessage="1" showErrorMessage="1" promptTitle="TIPO LOGRADOURO" prompt="Informar o tipo de logradouro: AV, RUA, BC, EST, LI, etc.&#10;Tamanho: 7" sqref="E500:F65536 R503:R537">
      <formula1>7</formula1>
    </dataValidation>
    <dataValidation type="textLength" operator="lessThanOrEqual" allowBlank="1" showInputMessage="1" showErrorMessage="1" promptTitle="NÚMERO" prompt="Informar o número, no logradouro. Se for sem número, informar &quot;S/N&quot;.&#10;Tamanho: 5" sqref="G500:G65536 T3:T499">
      <formula1>5</formula1>
    </dataValidation>
    <dataValidation type="textLength" operator="lessThanOrEqual" allowBlank="1" showInputMessage="1" showErrorMessage="1" promptTitle="CONTA CORRENTE" prompt="Informar o número da conta, sem pontos, barra, hifen, etc.&#10;Tamanho: 15" sqref="S500:S65536 AG3:AG499">
      <formula1>15</formula1>
    </dataValidation>
    <dataValidation type="textLength" operator="lessThanOrEqual" allowBlank="1" showInputMessage="1" showErrorMessage="1" promptTitle="AGÊNCIA" prompt="Informar o código do agência.&#10;Tamanho: 4" sqref="R538:R65536 AF3:AF499">
      <formula1>4</formula1>
    </dataValidation>
    <dataValidation type="textLength" operator="lessThanOrEqual" allowBlank="1" showInputMessage="1" showErrorMessage="1" promptTitle="CREDOR" prompt="informar o código de credor, se já possuir cadastro." sqref="AM3:AM499">
      <formula1>8</formula1>
    </dataValidation>
    <dataValidation type="textLength" operator="lessThanOrEqual" allowBlank="1" showInputMessage="1" showErrorMessage="1" promptTitle="INSS" prompt="Informar o número do INSS só com números.&#10;Tamanho: 11" sqref="P500:P65536 AD3:AD499">
      <formula1>11</formula1>
    </dataValidation>
    <dataValidation type="textLength" operator="lessThanOrEqual" allowBlank="1" showInputMessage="1" showErrorMessage="1" sqref="AA500:AA65536 AO3:AO499">
      <formula1>3</formula1>
    </dataValidation>
    <dataValidation type="textLength" operator="equal" allowBlank="1" showInputMessage="1" showErrorMessage="1" promptTitle="CLASSIFICAÇÃO DA RECEITA" prompt="Informar o número da classificação da receita com doze dígitos.&#10;Tamanho: 12" sqref="X500:X65536 AL3:AL499">
      <formula1>12</formula1>
    </dataValidation>
    <dataValidation type="textLength" operator="lessThanOrEqual" allowBlank="1" showInputMessage="1" showErrorMessage="1" sqref="AN3:AN499">
      <formula1>6</formula1>
    </dataValidation>
    <dataValidation type="textLength" operator="lessThanOrEqual" allowBlank="1" showInputMessage="1" showErrorMessage="1" promptTitle="DDD" prompt="Informar o DDD.&#10;Tamanho: 4" sqref="I500:I65536 W3:W499">
      <formula1>4</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AA3:AA499">
      <formula1>11</formula1>
    </dataValidation>
    <dataValidation type="textLength" operator="lessThanOrEqual" allowBlank="1" showInputMessage="1" showErrorMessage="1" promptTitle="PIS" prompt="Informar o PIS só com números.&#10;Tamanho: 11" sqref="M500:O65536 AB3:AC499">
      <formula1>11</formula1>
    </dataValidation>
    <dataValidation type="textLength" operator="lessThanOrEqual" allowBlank="1" showInputMessage="1" showErrorMessage="1" promptTitle="BANCO" prompt="Informar o código do banco.&#10;Tamanho: 3" sqref="Q500:Q65536 AE3:AE499">
      <formula1>3</formula1>
    </dataValidation>
    <dataValidation type="textLength" operator="lessThanOrEqual" allowBlank="1" showInputMessage="1" showErrorMessage="1" promptTitle="SETOR GOVERNAMENTAL" prompt="Informar o setor governamental, com oito dígitos.&#10;Tamanho: 8" sqref="T500:T65536 AH3:AH499">
      <formula1>8</formula1>
    </dataValidation>
    <dataValidation type="textLength" operator="equal" allowBlank="1" showInputMessage="1" showErrorMessage="1" promptTitle="RECURSO" prompt="Informar o número do recurso com quatro dígitos.&#10;Tamanho: 4" sqref="V500:V65536 AJ3:AJ499">
      <formula1>4</formula1>
    </dataValidation>
    <dataValidation type="textLength" operator="lessThanOrEqual" allowBlank="1" showInputMessage="1" showErrorMessage="1" promptTitle="CONTRAPARTIDA" prompt="Informar o número da contrapartida com nove dígitos.&#10;Tamanho: 9" sqref="U500:U65536 AI3:AI499">
      <formula1>9</formula1>
    </dataValidation>
    <dataValidation type="textLength" operator="equal" allowBlank="1" showInputMessage="1" showErrorMessage="1" promptTitle="PROJETO" prompt="Informar o código do projeto com quatro dígitos.&#10;Tamanho: 4" sqref="W500:W65536 AK3:AK499">
      <formula1>4</formula1>
    </dataValidation>
    <dataValidation type="textLength" allowBlank="1" showInputMessage="1" showErrorMessage="1" promptTitle="NOME" prompt="Informar nome completo. Não utilizar acentos e caracteres especiais, tais como: ' &quot; ´ ~ ^ * ç ¨&#10;Tamanho: 46" sqref="D500:D65536 Q2:Q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H500:H65536 U3:U499">
      <formula1>15</formula1>
    </dataValidation>
    <dataValidation type="textLength" operator="lessThanOrEqual" allowBlank="1" showInputMessage="1" showErrorMessage="1" promptTitle="COD. MUNICÍPIO" prompt="Informar o código do município.&#10;Tamanho: 4" sqref="J500:J65536">
      <formula1>4</formula1>
    </dataValidation>
    <dataValidation type="textLength" operator="lessThanOrEqual" allowBlank="1" showInputMessage="1" showErrorMessage="1" promptTitle="BAIRRO" prompt="Informar o Bairro.&#10;Tamanho: 36" sqref="V3:V499">
      <formula1>36</formula1>
    </dataValidation>
    <dataValidation type="textLength" operator="lessThanOrEqual" allowBlank="1" showInputMessage="1" showErrorMessage="1" promptTitle="FONE" prompt="Informar o telefone.&#10;Tamanho: 8" sqref="X3:X499">
      <formula1>8</formula1>
    </dataValidation>
  </dataValidations>
  <hyperlinks>
    <hyperlink ref="N380" r:id="rId1"/>
    <hyperlink ref="N488" r:id="rId2"/>
    <hyperlink ref="N485" r:id="rId3"/>
    <hyperlink ref="N448" r:id="rId4"/>
    <hyperlink ref="N455" r:id="rId5"/>
    <hyperlink ref="N466" r:id="rId6"/>
    <hyperlink ref="N44" r:id="rId7"/>
    <hyperlink ref="N257" r:id="rId8"/>
    <hyperlink ref="N258" r:id="rId9"/>
    <hyperlink ref="N368" r:id="rId10"/>
    <hyperlink ref="N358" r:id="rId11"/>
    <hyperlink ref="N360" r:id="rId12"/>
    <hyperlink ref="N261" r:id="rId13"/>
    <hyperlink ref="N56" r:id="rId14"/>
    <hyperlink ref="N27" r:id="rId15"/>
    <hyperlink ref="N35" r:id="rId16"/>
    <hyperlink ref="N72" r:id="rId17"/>
    <hyperlink ref="N364" r:id="rId18"/>
    <hyperlink ref="N319" r:id="rId19"/>
    <hyperlink ref="N357" r:id="rId20"/>
    <hyperlink ref="N318" r:id="rId21"/>
    <hyperlink ref="N362" r:id="rId22"/>
    <hyperlink ref="N329" r:id="rId23"/>
    <hyperlink ref="N253" r:id="rId24"/>
    <hyperlink ref="N247" r:id="rId25"/>
    <hyperlink ref="N338" r:id="rId26"/>
    <hyperlink ref="N344" r:id="rId27"/>
    <hyperlink ref="N400" r:id="rId28"/>
    <hyperlink ref="N300" r:id="rId29"/>
    <hyperlink ref="N356" r:id="rId30"/>
    <hyperlink ref="N82" r:id="rId31"/>
    <hyperlink ref="N66" r:id="rId32"/>
    <hyperlink ref="N58" r:id="rId33"/>
    <hyperlink ref="N70" r:id="rId34"/>
    <hyperlink ref="N130" r:id="rId35"/>
    <hyperlink ref="N198" r:id="rId36"/>
    <hyperlink ref="N145" r:id="rId37"/>
    <hyperlink ref="N188" r:id="rId38"/>
    <hyperlink ref="N265" r:id="rId39"/>
    <hyperlink ref="N158" r:id="rId40"/>
    <hyperlink ref="N141" r:id="rId41"/>
    <hyperlink ref="N46" r:id="rId42"/>
    <hyperlink ref="N22" r:id="rId43"/>
    <hyperlink ref="N428" r:id="rId44"/>
    <hyperlink ref="N289" r:id="rId45"/>
    <hyperlink ref="N230" r:id="rId46"/>
    <hyperlink ref="N89" r:id="rId47"/>
    <hyperlink ref="N53" r:id="rId48"/>
    <hyperlink ref="N64" r:id="rId49"/>
    <hyperlink ref="N93" r:id="rId50"/>
    <hyperlink ref="N105" r:id="rId51"/>
    <hyperlink ref="N106" r:id="rId52"/>
    <hyperlink ref="N161" r:id="rId53"/>
    <hyperlink ref="N175" r:id="rId54"/>
    <hyperlink ref="N191" r:id="rId55"/>
    <hyperlink ref="N208" r:id="rId56"/>
    <hyperlink ref="N216" r:id="rId57"/>
    <hyperlink ref="N217" r:id="rId58"/>
    <hyperlink ref="N224" r:id="rId59"/>
    <hyperlink ref="N323" r:id="rId60"/>
    <hyperlink ref="N325" r:id="rId61"/>
    <hyperlink ref="N326" r:id="rId62"/>
    <hyperlink ref="N393" r:id="rId63"/>
    <hyperlink ref="N433" r:id="rId64"/>
    <hyperlink ref="N441" r:id="rId65"/>
    <hyperlink ref="N446" r:id="rId66"/>
    <hyperlink ref="N447" r:id="rId67"/>
    <hyperlink ref="N450" r:id="rId68"/>
    <hyperlink ref="N456" r:id="rId69"/>
    <hyperlink ref="N459" r:id="rId70"/>
    <hyperlink ref="N468" r:id="rId71"/>
    <hyperlink ref="N489" r:id="rId72"/>
    <hyperlink ref="N142" r:id="rId73"/>
    <hyperlink ref="N431" r:id="rId74"/>
    <hyperlink ref="N444" r:id="rId75"/>
    <hyperlink ref="N409" r:id="rId76"/>
    <hyperlink ref="N442" r:id="rId77"/>
    <hyperlink ref="O226" r:id="rId78" display="http://www.jaquirana.rs.gov.br/"/>
    <hyperlink ref="O367" r:id="rId79"/>
    <hyperlink ref="O186" r:id="rId80" display="https://gramadoxavier.atende.net/"/>
    <hyperlink ref="O356" r:id="rId81"/>
    <hyperlink ref="O297" r:id="rId82"/>
    <hyperlink ref="O232" r:id="rId83"/>
    <hyperlink ref="O315" r:id="rId84"/>
    <hyperlink ref="O38" r:id="rId85"/>
    <hyperlink ref="O482" r:id="rId86"/>
    <hyperlink ref="O89" r:id="rId87"/>
    <hyperlink ref="O95" r:id="rId88"/>
    <hyperlink ref="O104" r:id="rId89"/>
    <hyperlink ref="O127" r:id="rId90"/>
    <hyperlink ref="O160" r:id="rId91"/>
    <hyperlink ref="O175" r:id="rId92" tooltip="http://www.fredericowestphalen.rs.gov.br"/>
    <hyperlink ref="O325" r:id="rId93"/>
    <hyperlink ref="O326" r:id="rId94"/>
    <hyperlink ref="O370" r:id="rId95"/>
    <hyperlink ref="O433" r:id="rId96"/>
    <hyperlink ref="O450" r:id="rId97"/>
    <hyperlink ref="O431" r:id="rId98"/>
    <hyperlink ref="O444" r:id="rId99"/>
  </hyperlinks>
  <pageMargins left="0.511811024" right="0.511811024" top="0.78740157499999996" bottom="0.78740157499999996" header="0.31496062000000002" footer="0.31496062000000002"/>
  <pageSetup paperSize="9" orientation="portrait" r:id="rId100"/>
</worksheet>
</file>

<file path=xl/worksheets/sheet8.xml><?xml version="1.0" encoding="utf-8"?>
<worksheet xmlns="http://schemas.openxmlformats.org/spreadsheetml/2006/main" xmlns:r="http://schemas.openxmlformats.org/officeDocument/2006/relationships">
  <dimension ref="A1:I517"/>
  <sheetViews>
    <sheetView workbookViewId="0">
      <selection activeCell="H7" sqref="H7"/>
    </sheetView>
  </sheetViews>
  <sheetFormatPr defaultRowHeight="15"/>
  <cols>
    <col min="1" max="1" width="12.42578125" bestFit="1" customWidth="1"/>
    <col min="2" max="2" width="22.140625" customWidth="1"/>
    <col min="3" max="3" width="20.7109375" customWidth="1"/>
    <col min="4" max="4" width="14" customWidth="1"/>
    <col min="5" max="5" width="14.28515625" customWidth="1"/>
    <col min="6" max="6" width="13.42578125" customWidth="1"/>
    <col min="7" max="7" width="13.7109375" customWidth="1"/>
    <col min="8" max="8" width="13.5703125" customWidth="1"/>
  </cols>
  <sheetData>
    <row r="1" spans="1:9">
      <c r="A1" s="695" t="s">
        <v>3227</v>
      </c>
      <c r="B1" s="695"/>
    </row>
    <row r="2" spans="1:9">
      <c r="A2" s="144" t="s">
        <v>44</v>
      </c>
      <c r="B2" s="145">
        <v>3700000</v>
      </c>
    </row>
    <row r="3" spans="1:9">
      <c r="A3" s="146" t="s">
        <v>3228</v>
      </c>
      <c r="B3" s="147">
        <v>1300000</v>
      </c>
    </row>
    <row r="4" spans="1:9">
      <c r="A4" s="148" t="s">
        <v>3229</v>
      </c>
      <c r="B4" s="149">
        <f>B2-B3</f>
        <v>2400000</v>
      </c>
    </row>
    <row r="6" spans="1:9">
      <c r="A6" s="150" t="s">
        <v>3230</v>
      </c>
      <c r="B6" s="150" t="s">
        <v>3231</v>
      </c>
      <c r="C6" s="150" t="s">
        <v>3232</v>
      </c>
      <c r="D6" s="150" t="s">
        <v>3233</v>
      </c>
      <c r="E6" s="151" t="s">
        <v>3234</v>
      </c>
      <c r="F6" s="152" t="s">
        <v>2377</v>
      </c>
      <c r="G6" s="151" t="s">
        <v>2378</v>
      </c>
      <c r="H6" s="153" t="s">
        <v>2379</v>
      </c>
    </row>
    <row r="7" spans="1:9">
      <c r="A7" s="154">
        <v>4300034</v>
      </c>
      <c r="B7" s="154" t="s">
        <v>3235</v>
      </c>
      <c r="C7" s="155">
        <v>0.36783448424841919</v>
      </c>
      <c r="D7" s="156">
        <v>4611</v>
      </c>
      <c r="E7" s="157">
        <v>1.8872363998149635E-3</v>
      </c>
      <c r="F7" s="141">
        <f t="shared" ref="F7:F71" si="0">$B$3/490</f>
        <v>2653.0612244897961</v>
      </c>
      <c r="G7" s="142">
        <f t="shared" ref="G7:G71" si="1">$B$4*E7</f>
        <v>4529.3673595559121</v>
      </c>
      <c r="H7" s="143">
        <f t="shared" ref="H7:H71" si="2">F7+G7</f>
        <v>7182.4285840457087</v>
      </c>
      <c r="I7" s="158"/>
    </row>
    <row r="8" spans="1:9">
      <c r="A8" s="154">
        <v>4300059</v>
      </c>
      <c r="B8" s="154" t="s">
        <v>3236</v>
      </c>
      <c r="C8" s="155">
        <v>0.27122813214423869</v>
      </c>
      <c r="D8" s="156">
        <v>3859</v>
      </c>
      <c r="E8" s="157">
        <v>1.3549103000495089E-3</v>
      </c>
      <c r="F8" s="141">
        <f t="shared" si="0"/>
        <v>2653.0612244897961</v>
      </c>
      <c r="G8" s="142">
        <f t="shared" si="1"/>
        <v>3251.784720118821</v>
      </c>
      <c r="H8" s="143">
        <f t="shared" si="2"/>
        <v>5904.8459446086172</v>
      </c>
      <c r="I8" s="158"/>
    </row>
    <row r="9" spans="1:9">
      <c r="A9" s="154">
        <v>4300109</v>
      </c>
      <c r="B9" s="154" t="s">
        <v>3237</v>
      </c>
      <c r="C9" s="155">
        <v>0.37020011700350497</v>
      </c>
      <c r="D9" s="156">
        <v>17014</v>
      </c>
      <c r="E9" s="157">
        <v>2.3102666577506838E-3</v>
      </c>
      <c r="F9" s="141">
        <f t="shared" si="0"/>
        <v>2653.0612244897961</v>
      </c>
      <c r="G9" s="142">
        <f t="shared" si="1"/>
        <v>5544.6399786016409</v>
      </c>
      <c r="H9" s="143">
        <f t="shared" si="2"/>
        <v>8197.7012030914375</v>
      </c>
      <c r="I9" s="158"/>
    </row>
    <row r="10" spans="1:9">
      <c r="A10" s="154">
        <v>4300208</v>
      </c>
      <c r="B10" s="154" t="s">
        <v>3238</v>
      </c>
      <c r="C10" s="155">
        <v>0.28834162799458096</v>
      </c>
      <c r="D10" s="156">
        <v>7307</v>
      </c>
      <c r="E10" s="157">
        <v>1.585158911828902E-3</v>
      </c>
      <c r="F10" s="141">
        <f t="shared" si="0"/>
        <v>2653.0612244897961</v>
      </c>
      <c r="G10" s="142">
        <f t="shared" si="1"/>
        <v>3804.3813883893649</v>
      </c>
      <c r="H10" s="143">
        <f t="shared" si="2"/>
        <v>6457.4426128791611</v>
      </c>
      <c r="I10" s="158"/>
    </row>
    <row r="11" spans="1:9">
      <c r="A11" s="154">
        <v>4300307</v>
      </c>
      <c r="B11" s="154" t="s">
        <v>3239</v>
      </c>
      <c r="C11" s="155">
        <v>0.41053898365072161</v>
      </c>
      <c r="D11" s="156">
        <v>6593</v>
      </c>
      <c r="E11" s="157">
        <v>2.2223960605717592E-3</v>
      </c>
      <c r="F11" s="141">
        <f t="shared" si="0"/>
        <v>2653.0612244897961</v>
      </c>
      <c r="G11" s="142">
        <f t="shared" si="1"/>
        <v>5333.7505453722224</v>
      </c>
      <c r="H11" s="143">
        <f t="shared" si="2"/>
        <v>7986.811769862019</v>
      </c>
      <c r="I11" s="158"/>
    </row>
    <row r="12" spans="1:9">
      <c r="A12" s="154">
        <v>4300406</v>
      </c>
      <c r="B12" s="154" t="s">
        <v>3240</v>
      </c>
      <c r="C12" s="155">
        <v>0.34069657043716989</v>
      </c>
      <c r="D12" s="156">
        <v>77212</v>
      </c>
      <c r="E12" s="157">
        <v>2.6676268286418003E-3</v>
      </c>
      <c r="F12" s="141">
        <f t="shared" si="0"/>
        <v>2653.0612244897961</v>
      </c>
      <c r="G12" s="142">
        <f t="shared" si="1"/>
        <v>6402.304388740321</v>
      </c>
      <c r="H12" s="143">
        <f t="shared" si="2"/>
        <v>9055.3656132301167</v>
      </c>
      <c r="I12" s="158"/>
    </row>
    <row r="13" spans="1:9">
      <c r="A13" s="154">
        <v>4300455</v>
      </c>
      <c r="B13" s="154" t="s">
        <v>3241</v>
      </c>
      <c r="C13" s="155">
        <v>0.35259369909697896</v>
      </c>
      <c r="D13" s="156">
        <v>4039</v>
      </c>
      <c r="E13" s="157">
        <v>1.7734551895007035E-3</v>
      </c>
      <c r="F13" s="141">
        <f t="shared" si="0"/>
        <v>2653.0612244897961</v>
      </c>
      <c r="G13" s="142">
        <f t="shared" si="1"/>
        <v>4256.2924548016881</v>
      </c>
      <c r="H13" s="143">
        <f t="shared" si="2"/>
        <v>6909.3536792914838</v>
      </c>
      <c r="I13" s="158"/>
    </row>
    <row r="14" spans="1:9">
      <c r="A14" s="154">
        <v>4300471</v>
      </c>
      <c r="B14" s="154" t="s">
        <v>3242</v>
      </c>
      <c r="C14" s="155">
        <v>0.29485824067704952</v>
      </c>
      <c r="D14" s="156">
        <v>2048</v>
      </c>
      <c r="E14" s="157">
        <v>1.3394217816315979E-3</v>
      </c>
      <c r="F14" s="141">
        <f t="shared" si="0"/>
        <v>2653.0612244897961</v>
      </c>
      <c r="G14" s="142">
        <f t="shared" si="1"/>
        <v>3214.6122759158352</v>
      </c>
      <c r="H14" s="143">
        <f t="shared" si="2"/>
        <v>5867.6735004056318</v>
      </c>
      <c r="I14" s="158"/>
    </row>
    <row r="15" spans="1:9">
      <c r="A15" s="154">
        <v>4300505</v>
      </c>
      <c r="B15" s="154" t="s">
        <v>3243</v>
      </c>
      <c r="C15" s="155">
        <v>0.36411038133521834</v>
      </c>
      <c r="D15" s="156">
        <v>7456</v>
      </c>
      <c r="E15" s="157">
        <v>2.0077680585165974E-3</v>
      </c>
      <c r="F15" s="141">
        <f t="shared" si="0"/>
        <v>2653.0612244897961</v>
      </c>
      <c r="G15" s="142">
        <f t="shared" si="1"/>
        <v>4818.643340439834</v>
      </c>
      <c r="H15" s="143">
        <f t="shared" si="2"/>
        <v>7471.7045649296306</v>
      </c>
      <c r="I15" s="158"/>
    </row>
    <row r="16" spans="1:9">
      <c r="A16" s="154">
        <v>4300554</v>
      </c>
      <c r="B16" s="154" t="s">
        <v>3244</v>
      </c>
      <c r="C16" s="155">
        <v>0.32616983588202891</v>
      </c>
      <c r="D16" s="156">
        <v>1793</v>
      </c>
      <c r="E16" s="157">
        <v>1.4523973000752696E-3</v>
      </c>
      <c r="F16" s="141">
        <f t="shared" si="0"/>
        <v>2653.0612244897961</v>
      </c>
      <c r="G16" s="142">
        <f t="shared" si="1"/>
        <v>3485.7535201806468</v>
      </c>
      <c r="H16" s="143">
        <f t="shared" si="2"/>
        <v>6138.8147446704425</v>
      </c>
      <c r="I16" s="158"/>
    </row>
    <row r="17" spans="1:9">
      <c r="A17" s="154">
        <v>4300570</v>
      </c>
      <c r="B17" s="154" t="s">
        <v>3245</v>
      </c>
      <c r="C17" s="155">
        <v>0.2978108575453487</v>
      </c>
      <c r="D17" s="156">
        <v>2998</v>
      </c>
      <c r="E17" s="157">
        <v>1.4324183166890378E-3</v>
      </c>
      <c r="F17" s="141">
        <f t="shared" si="0"/>
        <v>2653.0612244897961</v>
      </c>
      <c r="G17" s="142">
        <f t="shared" si="1"/>
        <v>3437.8039600536908</v>
      </c>
      <c r="H17" s="143">
        <f t="shared" si="2"/>
        <v>6090.865184543487</v>
      </c>
      <c r="I17" s="158"/>
    </row>
    <row r="18" spans="1:9">
      <c r="A18" s="154">
        <v>4300604</v>
      </c>
      <c r="B18" s="154" t="s">
        <v>3246</v>
      </c>
      <c r="C18" s="155">
        <v>0.47488503204637161</v>
      </c>
      <c r="D18" s="156">
        <v>210661</v>
      </c>
      <c r="E18" s="157">
        <v>4.3224571515883244E-3</v>
      </c>
      <c r="F18" s="141">
        <f t="shared" si="0"/>
        <v>2653.0612244897961</v>
      </c>
      <c r="G18" s="142">
        <f t="shared" si="1"/>
        <v>10373.897163811978</v>
      </c>
      <c r="H18" s="143">
        <f t="shared" si="2"/>
        <v>13026.958388301775</v>
      </c>
      <c r="I18" s="158"/>
    </row>
    <row r="19" spans="1:9">
      <c r="A19" s="154">
        <v>4300638</v>
      </c>
      <c r="B19" s="154" t="s">
        <v>3247</v>
      </c>
      <c r="C19" s="155">
        <v>0.50291200316661955</v>
      </c>
      <c r="D19" s="156">
        <v>6294</v>
      </c>
      <c r="E19" s="157">
        <v>2.703557472962467E-3</v>
      </c>
      <c r="F19" s="141">
        <f t="shared" si="0"/>
        <v>2653.0612244897961</v>
      </c>
      <c r="G19" s="142">
        <f t="shared" si="1"/>
        <v>6488.5379351099209</v>
      </c>
      <c r="H19" s="143">
        <f t="shared" si="2"/>
        <v>9141.5991595997166</v>
      </c>
      <c r="I19" s="158"/>
    </row>
    <row r="20" spans="1:9">
      <c r="A20" s="154">
        <v>4300646</v>
      </c>
      <c r="B20" s="154" t="s">
        <v>3248</v>
      </c>
      <c r="C20" s="155">
        <v>0.4351811837537049</v>
      </c>
      <c r="D20" s="156">
        <v>7427</v>
      </c>
      <c r="E20" s="157">
        <v>2.398262502311399E-3</v>
      </c>
      <c r="F20" s="141">
        <f t="shared" si="0"/>
        <v>2653.0612244897961</v>
      </c>
      <c r="G20" s="142">
        <f t="shared" si="1"/>
        <v>5755.8300055473574</v>
      </c>
      <c r="H20" s="143">
        <f t="shared" si="2"/>
        <v>8408.8912300371539</v>
      </c>
      <c r="I20" s="158"/>
    </row>
    <row r="21" spans="1:9">
      <c r="A21" s="154">
        <v>4300661</v>
      </c>
      <c r="B21" s="154" t="s">
        <v>3249</v>
      </c>
      <c r="C21" s="155">
        <v>0.33352409651571846</v>
      </c>
      <c r="D21" s="156">
        <v>1243</v>
      </c>
      <c r="E21" s="157">
        <v>1.4057318344605873E-3</v>
      </c>
      <c r="F21" s="141">
        <f t="shared" si="0"/>
        <v>2653.0612244897961</v>
      </c>
      <c r="G21" s="142">
        <f t="shared" si="1"/>
        <v>3373.7564027054095</v>
      </c>
      <c r="H21" s="143">
        <f t="shared" si="2"/>
        <v>6026.8176271952052</v>
      </c>
      <c r="I21" s="158"/>
    </row>
    <row r="22" spans="1:9">
      <c r="A22" s="154">
        <v>4300703</v>
      </c>
      <c r="B22" s="154" t="s">
        <v>3250</v>
      </c>
      <c r="C22" s="155">
        <v>0.27282665139570961</v>
      </c>
      <c r="D22" s="156">
        <v>6430</v>
      </c>
      <c r="E22" s="157">
        <v>1.4713738488941917E-3</v>
      </c>
      <c r="F22" s="141">
        <f t="shared" si="0"/>
        <v>2653.0612244897961</v>
      </c>
      <c r="G22" s="142">
        <f t="shared" si="1"/>
        <v>3531.2972373460602</v>
      </c>
      <c r="H22" s="143">
        <f t="shared" si="2"/>
        <v>6184.3584618358564</v>
      </c>
      <c r="I22" s="158"/>
    </row>
    <row r="23" spans="1:9">
      <c r="A23" s="154">
        <v>4300802</v>
      </c>
      <c r="B23" s="154" t="s">
        <v>3251</v>
      </c>
      <c r="C23" s="155">
        <v>0.24709378671295368</v>
      </c>
      <c r="D23" s="156">
        <v>13037</v>
      </c>
      <c r="E23" s="157">
        <v>1.4816412794214718E-3</v>
      </c>
      <c r="F23" s="141">
        <f t="shared" si="0"/>
        <v>2653.0612244897961</v>
      </c>
      <c r="G23" s="142">
        <f t="shared" si="1"/>
        <v>3555.9390706115323</v>
      </c>
      <c r="H23" s="143">
        <f t="shared" si="2"/>
        <v>6209.0002951013284</v>
      </c>
      <c r="I23" s="158"/>
    </row>
    <row r="24" spans="1:9">
      <c r="A24" s="154">
        <v>4300851</v>
      </c>
      <c r="B24" s="154" t="s">
        <v>3252</v>
      </c>
      <c r="C24" s="155">
        <v>0.44424794662132305</v>
      </c>
      <c r="D24" s="156">
        <v>3897</v>
      </c>
      <c r="E24" s="157">
        <v>2.2224888168467399E-3</v>
      </c>
      <c r="F24" s="141">
        <f t="shared" si="0"/>
        <v>2653.0612244897961</v>
      </c>
      <c r="G24" s="142">
        <f t="shared" si="1"/>
        <v>5333.973160432176</v>
      </c>
      <c r="H24" s="143">
        <f t="shared" si="2"/>
        <v>7987.0343849219717</v>
      </c>
      <c r="I24" s="158"/>
    </row>
    <row r="25" spans="1:9">
      <c r="A25" s="154">
        <v>4300877</v>
      </c>
      <c r="B25" s="154" t="s">
        <v>3253</v>
      </c>
      <c r="C25" s="155">
        <v>0.38738132269738645</v>
      </c>
      <c r="D25" s="156">
        <v>5703</v>
      </c>
      <c r="E25" s="157">
        <v>2.0519122196687727E-3</v>
      </c>
      <c r="F25" s="141">
        <f t="shared" si="0"/>
        <v>2653.0612244897961</v>
      </c>
      <c r="G25" s="142">
        <f t="shared" si="1"/>
        <v>4924.5893272050544</v>
      </c>
      <c r="H25" s="143">
        <f t="shared" si="2"/>
        <v>7577.6505516948509</v>
      </c>
      <c r="I25" s="158"/>
    </row>
    <row r="26" spans="1:9">
      <c r="A26" s="154">
        <v>4300901</v>
      </c>
      <c r="B26" s="154" t="s">
        <v>3254</v>
      </c>
      <c r="C26" s="155">
        <v>0.24575403588142247</v>
      </c>
      <c r="D26" s="156">
        <v>6695</v>
      </c>
      <c r="E26" s="157">
        <v>1.333422688025714E-3</v>
      </c>
      <c r="F26" s="141">
        <f t="shared" si="0"/>
        <v>2653.0612244897961</v>
      </c>
      <c r="G26" s="142">
        <f t="shared" si="1"/>
        <v>3200.2144512617137</v>
      </c>
      <c r="H26" s="143">
        <f t="shared" si="2"/>
        <v>5853.2756757515099</v>
      </c>
      <c r="I26" s="158"/>
    </row>
    <row r="27" spans="1:9">
      <c r="A27" s="154">
        <v>4301008</v>
      </c>
      <c r="B27" s="154" t="s">
        <v>3255</v>
      </c>
      <c r="C27" s="155">
        <v>0.25870732043077782</v>
      </c>
      <c r="D27" s="156">
        <v>20575</v>
      </c>
      <c r="E27" s="157">
        <v>1.6611708009114435E-3</v>
      </c>
      <c r="F27" s="141">
        <f t="shared" si="0"/>
        <v>2653.0612244897961</v>
      </c>
      <c r="G27" s="142">
        <f t="shared" si="1"/>
        <v>3986.8099221874645</v>
      </c>
      <c r="H27" s="143">
        <f t="shared" si="2"/>
        <v>6639.8711466772602</v>
      </c>
      <c r="I27" s="158"/>
    </row>
    <row r="28" spans="1:9">
      <c r="A28" s="154">
        <v>4301057</v>
      </c>
      <c r="B28" s="154" t="s">
        <v>3256</v>
      </c>
      <c r="C28" s="155">
        <v>0.42532409085297074</v>
      </c>
      <c r="D28" s="156">
        <v>9224</v>
      </c>
      <c r="E28" s="157">
        <v>2.4213773235364374E-3</v>
      </c>
      <c r="F28" s="141">
        <f t="shared" si="0"/>
        <v>2653.0612244897961</v>
      </c>
      <c r="G28" s="142">
        <f t="shared" si="1"/>
        <v>5811.3055764874498</v>
      </c>
      <c r="H28" s="143">
        <f t="shared" si="2"/>
        <v>8464.3668009772464</v>
      </c>
      <c r="I28" s="158"/>
    </row>
    <row r="29" spans="1:9">
      <c r="A29" s="154">
        <v>4301073</v>
      </c>
      <c r="B29" s="154" t="s">
        <v>3257</v>
      </c>
      <c r="C29" s="155">
        <v>0.4529613859159512</v>
      </c>
      <c r="D29" s="156">
        <v>2724</v>
      </c>
      <c r="E29" s="157">
        <v>2.1475675875334168E-3</v>
      </c>
      <c r="F29" s="141">
        <f t="shared" si="0"/>
        <v>2653.0612244897961</v>
      </c>
      <c r="G29" s="142">
        <f t="shared" si="1"/>
        <v>5154.1622100802006</v>
      </c>
      <c r="H29" s="143">
        <f t="shared" si="2"/>
        <v>7807.2234345699962</v>
      </c>
      <c r="I29" s="158"/>
    </row>
    <row r="30" spans="1:9">
      <c r="A30" s="154">
        <v>4301107</v>
      </c>
      <c r="B30" s="154" t="s">
        <v>3258</v>
      </c>
      <c r="C30" s="155">
        <v>0.44612369025181675</v>
      </c>
      <c r="D30" s="156">
        <v>14190</v>
      </c>
      <c r="E30" s="157">
        <v>2.7093008898878652E-3</v>
      </c>
      <c r="F30" s="141">
        <f t="shared" si="0"/>
        <v>2653.0612244897961</v>
      </c>
      <c r="G30" s="142">
        <f t="shared" si="1"/>
        <v>6502.3221357308767</v>
      </c>
      <c r="H30" s="143">
        <f t="shared" si="2"/>
        <v>9155.3833602206723</v>
      </c>
      <c r="I30" s="158"/>
    </row>
    <row r="31" spans="1:9">
      <c r="A31" s="154">
        <v>4301206</v>
      </c>
      <c r="B31" s="154" t="s">
        <v>3259</v>
      </c>
      <c r="C31" s="155">
        <v>0.35990354715662198</v>
      </c>
      <c r="D31" s="156">
        <v>12699</v>
      </c>
      <c r="E31" s="157">
        <v>2.1495925579876579E-3</v>
      </c>
      <c r="F31" s="141">
        <f t="shared" si="0"/>
        <v>2653.0612244897961</v>
      </c>
      <c r="G31" s="142">
        <f t="shared" si="1"/>
        <v>5159.022139170379</v>
      </c>
      <c r="H31" s="143">
        <f t="shared" si="2"/>
        <v>7812.0833636601747</v>
      </c>
      <c r="I31" s="158"/>
    </row>
    <row r="32" spans="1:9">
      <c r="A32" s="154">
        <v>4301305</v>
      </c>
      <c r="B32" s="154" t="s">
        <v>3260</v>
      </c>
      <c r="C32" s="155">
        <v>0.44252104945291743</v>
      </c>
      <c r="D32" s="156">
        <v>18563</v>
      </c>
      <c r="E32" s="157">
        <v>2.797922963845163E-3</v>
      </c>
      <c r="F32" s="141">
        <f t="shared" si="0"/>
        <v>2653.0612244897961</v>
      </c>
      <c r="G32" s="142">
        <f t="shared" si="1"/>
        <v>6715.0151132283909</v>
      </c>
      <c r="H32" s="143">
        <f t="shared" si="2"/>
        <v>9368.0763377181866</v>
      </c>
      <c r="I32" s="158"/>
    </row>
    <row r="33" spans="1:9">
      <c r="A33" s="154">
        <v>4301404</v>
      </c>
      <c r="B33" s="154" t="s">
        <v>3261</v>
      </c>
      <c r="C33" s="155">
        <v>0.33521929900924446</v>
      </c>
      <c r="D33" s="156">
        <v>10167</v>
      </c>
      <c r="E33" s="157">
        <v>1.9364778398503993E-3</v>
      </c>
      <c r="F33" s="141">
        <f t="shared" si="0"/>
        <v>2653.0612244897961</v>
      </c>
      <c r="G33" s="142">
        <f t="shared" si="1"/>
        <v>4647.5468156409588</v>
      </c>
      <c r="H33" s="143">
        <f t="shared" si="2"/>
        <v>7300.6080401307554</v>
      </c>
      <c r="I33" s="158"/>
    </row>
    <row r="34" spans="1:9">
      <c r="A34" s="154">
        <v>4301503</v>
      </c>
      <c r="B34" s="154" t="s">
        <v>3262</v>
      </c>
      <c r="C34" s="155">
        <v>0.25962823410661995</v>
      </c>
      <c r="D34" s="156">
        <v>7305</v>
      </c>
      <c r="E34" s="157">
        <v>1.4272483410012102E-3</v>
      </c>
      <c r="F34" s="141">
        <f t="shared" si="0"/>
        <v>2653.0612244897961</v>
      </c>
      <c r="G34" s="142">
        <f t="shared" si="1"/>
        <v>3425.3960184029047</v>
      </c>
      <c r="H34" s="143">
        <f t="shared" si="2"/>
        <v>6078.4572428927004</v>
      </c>
      <c r="I34" s="158"/>
    </row>
    <row r="35" spans="1:9">
      <c r="A35" s="154">
        <v>4301552</v>
      </c>
      <c r="B35" s="154" t="s">
        <v>3263</v>
      </c>
      <c r="C35" s="155">
        <v>0.3344482258112017</v>
      </c>
      <c r="D35" s="156">
        <v>3712</v>
      </c>
      <c r="E35" s="157">
        <v>1.6610193276950776E-3</v>
      </c>
      <c r="F35" s="141">
        <f t="shared" si="0"/>
        <v>2653.0612244897961</v>
      </c>
      <c r="G35" s="142">
        <f t="shared" si="1"/>
        <v>3986.4463864681861</v>
      </c>
      <c r="H35" s="143">
        <f t="shared" si="2"/>
        <v>6639.5076109579823</v>
      </c>
      <c r="I35" s="158"/>
    </row>
    <row r="36" spans="1:9">
      <c r="A36" s="154">
        <v>4301602</v>
      </c>
      <c r="B36" s="154" t="s">
        <v>3264</v>
      </c>
      <c r="C36" s="155">
        <v>0.37731938495399397</v>
      </c>
      <c r="D36" s="156">
        <v>122356</v>
      </c>
      <c r="E36" s="157">
        <v>3.1656106828163088E-3</v>
      </c>
      <c r="F36" s="141">
        <f t="shared" si="0"/>
        <v>2653.0612244897961</v>
      </c>
      <c r="G36" s="142">
        <f t="shared" si="1"/>
        <v>7597.4656387591413</v>
      </c>
      <c r="H36" s="143">
        <f t="shared" si="2"/>
        <v>10250.526863248937</v>
      </c>
      <c r="I36" s="158"/>
    </row>
    <row r="37" spans="1:9">
      <c r="A37" s="154">
        <v>4301636</v>
      </c>
      <c r="B37" s="154" t="s">
        <v>3265</v>
      </c>
      <c r="C37" s="155">
        <v>0.52674528850829494</v>
      </c>
      <c r="D37" s="156">
        <v>12201</v>
      </c>
      <c r="E37" s="157">
        <v>3.1272641638645914E-3</v>
      </c>
      <c r="F37" s="141">
        <f t="shared" si="0"/>
        <v>2653.0612244897961</v>
      </c>
      <c r="G37" s="142">
        <f t="shared" si="1"/>
        <v>7505.433993275019</v>
      </c>
      <c r="H37" s="143">
        <f t="shared" si="2"/>
        <v>10158.495217764816</v>
      </c>
      <c r="I37" s="158"/>
    </row>
    <row r="38" spans="1:9">
      <c r="A38" s="154">
        <v>4301651</v>
      </c>
      <c r="B38" s="154" t="s">
        <v>3266</v>
      </c>
      <c r="C38" s="155">
        <v>0.26954597258216328</v>
      </c>
      <c r="D38" s="156">
        <v>6294</v>
      </c>
      <c r="E38" s="157">
        <v>1.4490269150327032E-3</v>
      </c>
      <c r="F38" s="141">
        <f t="shared" si="0"/>
        <v>2653.0612244897961</v>
      </c>
      <c r="G38" s="142">
        <f t="shared" si="1"/>
        <v>3477.6645960784876</v>
      </c>
      <c r="H38" s="143">
        <f t="shared" si="2"/>
        <v>6130.7258205682838</v>
      </c>
      <c r="I38" s="158"/>
    </row>
    <row r="39" spans="1:9">
      <c r="A39" s="154">
        <v>4301701</v>
      </c>
      <c r="B39" s="154" t="s">
        <v>3267</v>
      </c>
      <c r="C39" s="155">
        <v>0.31906938919028033</v>
      </c>
      <c r="D39" s="156">
        <v>6769</v>
      </c>
      <c r="E39" s="157">
        <v>1.7340771375331306E-3</v>
      </c>
      <c r="F39" s="141">
        <f t="shared" si="0"/>
        <v>2653.0612244897961</v>
      </c>
      <c r="G39" s="142">
        <f t="shared" si="1"/>
        <v>4161.7851300795137</v>
      </c>
      <c r="H39" s="143">
        <f t="shared" si="2"/>
        <v>6814.8463545693103</v>
      </c>
      <c r="I39" s="158"/>
    </row>
    <row r="40" spans="1:9">
      <c r="A40" s="154">
        <v>4301750</v>
      </c>
      <c r="B40" s="154" t="s">
        <v>3268</v>
      </c>
      <c r="C40" s="155">
        <v>0.54740798836139404</v>
      </c>
      <c r="D40" s="156">
        <v>6724</v>
      </c>
      <c r="E40" s="157">
        <v>2.9720757959012492E-3</v>
      </c>
      <c r="F40" s="141">
        <f t="shared" si="0"/>
        <v>2653.0612244897961</v>
      </c>
      <c r="G40" s="142">
        <f t="shared" si="1"/>
        <v>7132.9819101629982</v>
      </c>
      <c r="H40" s="143">
        <f t="shared" si="2"/>
        <v>9786.0431346527948</v>
      </c>
      <c r="I40" s="158"/>
    </row>
    <row r="41" spans="1:9">
      <c r="A41" s="154">
        <v>4301800</v>
      </c>
      <c r="B41" s="154" t="s">
        <v>3269</v>
      </c>
      <c r="C41" s="155">
        <v>0.40576270408738813</v>
      </c>
      <c r="D41" s="156">
        <v>5183</v>
      </c>
      <c r="E41" s="157">
        <v>2.1186728524715671E-3</v>
      </c>
      <c r="F41" s="141">
        <f t="shared" si="0"/>
        <v>2653.0612244897961</v>
      </c>
      <c r="G41" s="142">
        <f t="shared" si="1"/>
        <v>5084.8148459317608</v>
      </c>
      <c r="H41" s="143">
        <f t="shared" si="2"/>
        <v>7737.8760704215565</v>
      </c>
      <c r="I41" s="158"/>
    </row>
    <row r="42" spans="1:9">
      <c r="A42" s="154">
        <v>4301859</v>
      </c>
      <c r="B42" s="154" t="s">
        <v>3270</v>
      </c>
      <c r="C42" s="155">
        <v>0.40572664346079923</v>
      </c>
      <c r="D42" s="156">
        <v>3160</v>
      </c>
      <c r="E42" s="157">
        <v>1.966940328720938E-3</v>
      </c>
      <c r="F42" s="141">
        <f t="shared" si="0"/>
        <v>2653.0612244897961</v>
      </c>
      <c r="G42" s="142">
        <f t="shared" si="1"/>
        <v>4720.6567889302514</v>
      </c>
      <c r="H42" s="143">
        <f t="shared" si="2"/>
        <v>7373.718013420048</v>
      </c>
      <c r="I42" s="158"/>
    </row>
    <row r="43" spans="1:9">
      <c r="A43" s="154">
        <v>4301875</v>
      </c>
      <c r="B43" s="154" t="s">
        <v>3271</v>
      </c>
      <c r="C43" s="155">
        <v>0.49436763882645857</v>
      </c>
      <c r="D43" s="156">
        <v>3669</v>
      </c>
      <c r="E43" s="157">
        <v>2.4509631704795784E-3</v>
      </c>
      <c r="F43" s="141">
        <f t="shared" si="0"/>
        <v>2653.0612244897961</v>
      </c>
      <c r="G43" s="142">
        <f t="shared" si="1"/>
        <v>5882.3116091509883</v>
      </c>
      <c r="H43" s="143">
        <f t="shared" si="2"/>
        <v>8535.3728336407839</v>
      </c>
      <c r="I43" s="158"/>
    </row>
    <row r="44" spans="1:9">
      <c r="A44" s="154">
        <v>4301909</v>
      </c>
      <c r="B44" s="154" t="s">
        <v>3272</v>
      </c>
      <c r="C44" s="155">
        <v>0.45832214761799972</v>
      </c>
      <c r="D44" s="156">
        <v>13107</v>
      </c>
      <c r="E44" s="157">
        <v>2.7504321354122748E-3</v>
      </c>
      <c r="F44" s="141">
        <f t="shared" si="0"/>
        <v>2653.0612244897961</v>
      </c>
      <c r="G44" s="142">
        <f t="shared" si="1"/>
        <v>6601.0371249894597</v>
      </c>
      <c r="H44" s="143">
        <f t="shared" si="2"/>
        <v>9254.0983494792563</v>
      </c>
      <c r="I44" s="158"/>
    </row>
    <row r="45" spans="1:9">
      <c r="A45" s="154">
        <v>4301925</v>
      </c>
      <c r="B45" s="154" t="s">
        <v>3273</v>
      </c>
      <c r="C45" s="155">
        <v>0.2976753499980675</v>
      </c>
      <c r="D45" s="156">
        <v>1822</v>
      </c>
      <c r="E45" s="157">
        <v>1.3287085303736702E-3</v>
      </c>
      <c r="F45" s="141">
        <f t="shared" si="0"/>
        <v>2653.0612244897961</v>
      </c>
      <c r="G45" s="142">
        <f t="shared" si="1"/>
        <v>3188.9004728968084</v>
      </c>
      <c r="H45" s="143">
        <f t="shared" si="2"/>
        <v>5841.961697386605</v>
      </c>
      <c r="I45" s="158"/>
    </row>
    <row r="46" spans="1:9">
      <c r="A46" s="154">
        <v>4301958</v>
      </c>
      <c r="B46" s="154" t="s">
        <v>3274</v>
      </c>
      <c r="C46" s="155">
        <v>0.29279180861345527</v>
      </c>
      <c r="D46" s="156">
        <v>2550</v>
      </c>
      <c r="E46" s="157">
        <v>1.3744993658761819E-3</v>
      </c>
      <c r="F46" s="141">
        <f t="shared" si="0"/>
        <v>2653.0612244897961</v>
      </c>
      <c r="G46" s="142">
        <f t="shared" si="1"/>
        <v>3298.7984781028367</v>
      </c>
      <c r="H46" s="143">
        <f t="shared" si="2"/>
        <v>5951.8597025926329</v>
      </c>
      <c r="I46" s="158"/>
    </row>
    <row r="47" spans="1:9">
      <c r="A47" s="154">
        <v>4302006</v>
      </c>
      <c r="B47" s="154" t="s">
        <v>3275</v>
      </c>
      <c r="C47" s="155">
        <v>0.43649900217871779</v>
      </c>
      <c r="D47" s="156">
        <v>10866</v>
      </c>
      <c r="E47" s="157">
        <v>2.546820311132421E-3</v>
      </c>
      <c r="F47" s="141">
        <f t="shared" si="0"/>
        <v>2653.0612244897961</v>
      </c>
      <c r="G47" s="142">
        <f t="shared" si="1"/>
        <v>6112.3687467178106</v>
      </c>
      <c r="H47" s="143">
        <f t="shared" si="2"/>
        <v>8765.4299712076063</v>
      </c>
      <c r="I47" s="158"/>
    </row>
    <row r="48" spans="1:9">
      <c r="A48" s="154">
        <v>4302055</v>
      </c>
      <c r="B48" s="154" t="s">
        <v>3276</v>
      </c>
      <c r="C48" s="155">
        <v>0.43427729047652991</v>
      </c>
      <c r="D48" s="156">
        <v>2373</v>
      </c>
      <c r="E48" s="157">
        <v>2.0168164484912383E-3</v>
      </c>
      <c r="F48" s="141">
        <f t="shared" si="0"/>
        <v>2653.0612244897961</v>
      </c>
      <c r="G48" s="142">
        <f t="shared" si="1"/>
        <v>4840.3594763789724</v>
      </c>
      <c r="H48" s="143">
        <f t="shared" si="2"/>
        <v>7493.4207008687681</v>
      </c>
      <c r="I48" s="158"/>
    </row>
    <row r="49" spans="1:9">
      <c r="A49" s="154">
        <v>4302105</v>
      </c>
      <c r="B49" s="154" t="s">
        <v>3277</v>
      </c>
      <c r="C49" s="155">
        <v>0.26511627113744218</v>
      </c>
      <c r="D49" s="156">
        <v>117227</v>
      </c>
      <c r="E49" s="157">
        <v>2.2100145084648542E-3</v>
      </c>
      <c r="F49" s="141">
        <f t="shared" si="0"/>
        <v>2653.0612244897961</v>
      </c>
      <c r="G49" s="142">
        <f t="shared" si="1"/>
        <v>5304.03482031565</v>
      </c>
      <c r="H49" s="143">
        <f t="shared" si="2"/>
        <v>7957.0960448054466</v>
      </c>
    </row>
    <row r="50" spans="1:9">
      <c r="A50" s="154">
        <v>4302154</v>
      </c>
      <c r="B50" s="154" t="s">
        <v>3278</v>
      </c>
      <c r="C50" s="155">
        <v>0.37514692346122641</v>
      </c>
      <c r="D50" s="156">
        <v>2138</v>
      </c>
      <c r="E50" s="157">
        <v>1.715169869142206E-3</v>
      </c>
      <c r="F50" s="141">
        <f t="shared" si="0"/>
        <v>2653.0612244897961</v>
      </c>
      <c r="G50" s="142">
        <f t="shared" si="1"/>
        <v>4116.4076859412944</v>
      </c>
      <c r="H50" s="143">
        <f t="shared" si="2"/>
        <v>6769.468910431091</v>
      </c>
    </row>
    <row r="51" spans="1:9">
      <c r="A51" s="154">
        <v>4302204</v>
      </c>
      <c r="B51" s="154" t="s">
        <v>3279</v>
      </c>
      <c r="C51" s="155">
        <v>0.2504942781911389</v>
      </c>
      <c r="D51" s="156">
        <v>6687</v>
      </c>
      <c r="E51" s="157">
        <v>1.3588987620128728E-3</v>
      </c>
      <c r="F51" s="141">
        <f t="shared" si="0"/>
        <v>2653.0612244897961</v>
      </c>
      <c r="G51" s="142">
        <f t="shared" si="1"/>
        <v>3261.3570288308947</v>
      </c>
      <c r="H51" s="143">
        <f t="shared" si="2"/>
        <v>5914.4182533206913</v>
      </c>
    </row>
    <row r="52" spans="1:9">
      <c r="A52" s="154">
        <v>4302220</v>
      </c>
      <c r="B52" s="154" t="s">
        <v>3280</v>
      </c>
      <c r="C52" s="155">
        <v>0.34335970279358136</v>
      </c>
      <c r="D52" s="156">
        <v>2497</v>
      </c>
      <c r="E52" s="157">
        <v>1.606818044145545E-3</v>
      </c>
      <c r="F52" s="141">
        <f t="shared" si="0"/>
        <v>2653.0612244897961</v>
      </c>
      <c r="G52" s="142">
        <f t="shared" si="1"/>
        <v>3856.3633059493077</v>
      </c>
      <c r="H52" s="143">
        <f t="shared" si="2"/>
        <v>6509.4245304391043</v>
      </c>
    </row>
    <row r="53" spans="1:9">
      <c r="A53" s="154">
        <v>4302238</v>
      </c>
      <c r="B53" s="154" t="s">
        <v>3281</v>
      </c>
      <c r="C53" s="155">
        <v>0.38769058246779903</v>
      </c>
      <c r="D53" s="156">
        <v>2411</v>
      </c>
      <c r="E53" s="157">
        <v>1.8047598777897022E-3</v>
      </c>
      <c r="F53" s="141">
        <f t="shared" si="0"/>
        <v>2653.0612244897961</v>
      </c>
      <c r="G53" s="142">
        <f t="shared" si="1"/>
        <v>4331.4237066952855</v>
      </c>
      <c r="H53" s="143">
        <f t="shared" si="2"/>
        <v>6984.4849311850812</v>
      </c>
    </row>
    <row r="54" spans="1:9">
      <c r="A54" s="154">
        <v>430225</v>
      </c>
      <c r="B54" s="154" t="s">
        <v>3727</v>
      </c>
      <c r="C54" s="155">
        <v>0.23189762691461888</v>
      </c>
      <c r="D54" s="156">
        <v>2663</v>
      </c>
      <c r="E54" s="157">
        <v>6.8170568603432213E-4</v>
      </c>
      <c r="F54" s="141">
        <v>2016.1290322580646</v>
      </c>
      <c r="G54" s="142">
        <v>3543.1539732148872</v>
      </c>
      <c r="H54" s="143">
        <v>6276.7895699725777</v>
      </c>
    </row>
    <row r="55" spans="1:9">
      <c r="A55" s="154">
        <v>4302303</v>
      </c>
      <c r="B55" s="154" t="s">
        <v>3282</v>
      </c>
      <c r="C55" s="155">
        <v>0.37841016498521207</v>
      </c>
      <c r="D55" s="156">
        <v>11326</v>
      </c>
      <c r="E55" s="157">
        <v>2.2216665285384272E-3</v>
      </c>
      <c r="F55" s="141">
        <f t="shared" si="0"/>
        <v>2653.0612244897961</v>
      </c>
      <c r="G55" s="142">
        <f t="shared" si="1"/>
        <v>5331.9996684922253</v>
      </c>
      <c r="H55" s="143">
        <f t="shared" si="2"/>
        <v>7985.060892982021</v>
      </c>
      <c r="I55" s="158"/>
    </row>
    <row r="56" spans="1:9">
      <c r="A56" s="154">
        <v>4302352</v>
      </c>
      <c r="B56" s="154" t="s">
        <v>3283</v>
      </c>
      <c r="C56" s="155">
        <v>0.28111601128803287</v>
      </c>
      <c r="D56" s="156">
        <v>13022</v>
      </c>
      <c r="E56" s="157">
        <v>1.685356693038486E-3</v>
      </c>
      <c r="F56" s="141">
        <f t="shared" si="0"/>
        <v>2653.0612244897961</v>
      </c>
      <c r="G56" s="142">
        <f t="shared" si="1"/>
        <v>4044.8560632923663</v>
      </c>
      <c r="H56" s="143">
        <f t="shared" si="2"/>
        <v>6697.917287782162</v>
      </c>
      <c r="I56" s="158"/>
    </row>
    <row r="57" spans="1:9">
      <c r="A57" s="154">
        <v>4302378</v>
      </c>
      <c r="B57" s="154" t="s">
        <v>3284</v>
      </c>
      <c r="C57" s="155">
        <v>0.44393805021143812</v>
      </c>
      <c r="D57" s="156">
        <v>2432</v>
      </c>
      <c r="E57" s="157">
        <v>2.0692906730165523E-3</v>
      </c>
      <c r="F57" s="141">
        <f t="shared" si="0"/>
        <v>2653.0612244897961</v>
      </c>
      <c r="G57" s="142">
        <f t="shared" si="1"/>
        <v>4966.2976152397259</v>
      </c>
      <c r="H57" s="143">
        <f t="shared" si="2"/>
        <v>7619.3588397295225</v>
      </c>
      <c r="I57" s="158"/>
    </row>
    <row r="58" spans="1:9">
      <c r="A58" s="154">
        <v>4302402</v>
      </c>
      <c r="B58" s="154" t="s">
        <v>3285</v>
      </c>
      <c r="C58" s="155">
        <v>0.33903123993600837</v>
      </c>
      <c r="D58" s="156">
        <v>12502</v>
      </c>
      <c r="E58" s="157">
        <v>2.020185439262133E-3</v>
      </c>
      <c r="F58" s="141">
        <f t="shared" si="0"/>
        <v>2653.0612244897961</v>
      </c>
      <c r="G58" s="142">
        <f t="shared" si="1"/>
        <v>4848.4450542291197</v>
      </c>
      <c r="H58" s="143">
        <f t="shared" si="2"/>
        <v>7501.5062787189163</v>
      </c>
      <c r="I58" s="158"/>
    </row>
    <row r="59" spans="1:9">
      <c r="A59" s="154">
        <v>4302451</v>
      </c>
      <c r="B59" s="154" t="s">
        <v>3286</v>
      </c>
      <c r="C59" s="155">
        <v>0.34377689480592577</v>
      </c>
      <c r="D59" s="156">
        <v>7575</v>
      </c>
      <c r="E59" s="157">
        <v>1.9001534495169013E-3</v>
      </c>
      <c r="F59" s="141">
        <f t="shared" si="0"/>
        <v>2653.0612244897961</v>
      </c>
      <c r="G59" s="142">
        <f t="shared" si="1"/>
        <v>4560.3682788405631</v>
      </c>
      <c r="H59" s="143">
        <f t="shared" si="2"/>
        <v>7213.4295033303588</v>
      </c>
      <c r="I59" s="158"/>
    </row>
    <row r="60" spans="1:9">
      <c r="A60" s="154">
        <v>4302501</v>
      </c>
      <c r="B60" s="154" t="s">
        <v>3287</v>
      </c>
      <c r="C60" s="155">
        <v>0.4171680946118288</v>
      </c>
      <c r="D60" s="156">
        <v>6282</v>
      </c>
      <c r="E60" s="157">
        <v>2.2419729581144117E-3</v>
      </c>
      <c r="F60" s="141">
        <f t="shared" si="0"/>
        <v>2653.0612244897961</v>
      </c>
      <c r="G60" s="142">
        <f t="shared" si="1"/>
        <v>5380.7350994745884</v>
      </c>
      <c r="H60" s="143">
        <f t="shared" si="2"/>
        <v>8033.796323964385</v>
      </c>
      <c r="I60" s="158"/>
    </row>
    <row r="61" spans="1:9">
      <c r="A61" s="154">
        <v>4302584</v>
      </c>
      <c r="B61" s="154" t="s">
        <v>3288</v>
      </c>
      <c r="C61" s="155">
        <v>0.26061381976690196</v>
      </c>
      <c r="D61" s="156">
        <v>2213</v>
      </c>
      <c r="E61" s="157">
        <v>1.1977033054110036E-3</v>
      </c>
      <c r="F61" s="141">
        <f t="shared" si="0"/>
        <v>2653.0612244897961</v>
      </c>
      <c r="G61" s="142">
        <f t="shared" si="1"/>
        <v>2874.4879329864089</v>
      </c>
      <c r="H61" s="143">
        <f t="shared" si="2"/>
        <v>5527.5491574762054</v>
      </c>
      <c r="I61" s="158"/>
    </row>
    <row r="62" spans="1:9">
      <c r="A62" s="154">
        <v>4302600</v>
      </c>
      <c r="B62" s="154" t="s">
        <v>3289</v>
      </c>
      <c r="C62" s="155">
        <v>0.44812955981721408</v>
      </c>
      <c r="D62" s="156">
        <v>3674</v>
      </c>
      <c r="E62" s="157">
        <v>2.2221791030350509E-3</v>
      </c>
      <c r="F62" s="141">
        <f t="shared" si="0"/>
        <v>2653.0612244897961</v>
      </c>
      <c r="G62" s="142">
        <f t="shared" si="1"/>
        <v>5333.2298472841221</v>
      </c>
      <c r="H62" s="143">
        <f t="shared" si="2"/>
        <v>7986.2910717739178</v>
      </c>
      <c r="I62" s="158"/>
    </row>
    <row r="63" spans="1:9">
      <c r="A63" s="154">
        <v>4302659</v>
      </c>
      <c r="B63" s="154" t="s">
        <v>3290</v>
      </c>
      <c r="C63" s="155">
        <v>0.27750519719607225</v>
      </c>
      <c r="D63" s="156">
        <v>4824</v>
      </c>
      <c r="E63" s="157">
        <v>1.4334640654264743E-3</v>
      </c>
      <c r="F63" s="141">
        <f t="shared" si="0"/>
        <v>2653.0612244897961</v>
      </c>
      <c r="G63" s="142">
        <f t="shared" si="1"/>
        <v>3440.3137570235385</v>
      </c>
      <c r="H63" s="143">
        <f t="shared" si="2"/>
        <v>6093.3749815133342</v>
      </c>
      <c r="I63" s="158"/>
    </row>
    <row r="64" spans="1:9">
      <c r="A64" s="154">
        <v>4302709</v>
      </c>
      <c r="B64" s="154" t="s">
        <v>3291</v>
      </c>
      <c r="C64" s="155">
        <v>0.46052995722843865</v>
      </c>
      <c r="D64" s="156">
        <v>21506</v>
      </c>
      <c r="E64" s="157">
        <v>2.9767778582672341E-3</v>
      </c>
      <c r="F64" s="141">
        <f t="shared" si="0"/>
        <v>2653.0612244897961</v>
      </c>
      <c r="G64" s="142">
        <f t="shared" si="1"/>
        <v>7144.266859841362</v>
      </c>
      <c r="H64" s="143">
        <f t="shared" si="2"/>
        <v>9797.3280843311586</v>
      </c>
      <c r="I64" s="158"/>
    </row>
    <row r="65" spans="1:9">
      <c r="A65" s="154">
        <v>4302808</v>
      </c>
      <c r="B65" s="154" t="s">
        <v>3292</v>
      </c>
      <c r="C65" s="155">
        <v>0.40253120110744545</v>
      </c>
      <c r="D65" s="156">
        <v>35075</v>
      </c>
      <c r="E65" s="157">
        <v>2.7999726906149359E-3</v>
      </c>
      <c r="F65" s="141">
        <f t="shared" si="0"/>
        <v>2653.0612244897961</v>
      </c>
      <c r="G65" s="142">
        <f t="shared" si="1"/>
        <v>6719.9344574758461</v>
      </c>
      <c r="H65" s="143">
        <f t="shared" si="2"/>
        <v>9372.9956819656418</v>
      </c>
      <c r="I65" s="158"/>
    </row>
    <row r="66" spans="1:9">
      <c r="A66" s="154">
        <v>4302907</v>
      </c>
      <c r="B66" s="154" t="s">
        <v>3293</v>
      </c>
      <c r="C66" s="155">
        <v>0.38277315108204563</v>
      </c>
      <c r="D66" s="156">
        <v>13016</v>
      </c>
      <c r="E66" s="157">
        <v>2.2946565527989077E-3</v>
      </c>
      <c r="F66" s="141">
        <f t="shared" si="0"/>
        <v>2653.0612244897961</v>
      </c>
      <c r="G66" s="142">
        <f t="shared" si="1"/>
        <v>5507.1757267173789</v>
      </c>
      <c r="H66" s="143">
        <f t="shared" si="2"/>
        <v>8160.2369512071746</v>
      </c>
      <c r="I66" s="158"/>
    </row>
    <row r="67" spans="1:9">
      <c r="A67" s="154">
        <v>4303004</v>
      </c>
      <c r="B67" s="154" t="s">
        <v>3294</v>
      </c>
      <c r="C67" s="155">
        <v>0.35248801933277962</v>
      </c>
      <c r="D67" s="156">
        <v>86229</v>
      </c>
      <c r="E67" s="157">
        <v>2.8060600272581913E-3</v>
      </c>
      <c r="F67" s="141">
        <f t="shared" si="0"/>
        <v>2653.0612244897961</v>
      </c>
      <c r="G67" s="142">
        <f t="shared" si="1"/>
        <v>6734.5440654196591</v>
      </c>
      <c r="H67" s="143">
        <f t="shared" si="2"/>
        <v>9387.6052899094557</v>
      </c>
      <c r="I67" s="158"/>
    </row>
    <row r="68" spans="1:9">
      <c r="A68" s="154">
        <v>4303103</v>
      </c>
      <c r="B68" s="154" t="s">
        <v>3295</v>
      </c>
      <c r="C68" s="155">
        <v>0.34208089787051649</v>
      </c>
      <c r="D68" s="156">
        <v>129568</v>
      </c>
      <c r="E68" s="157">
        <v>2.8947301269980205E-3</v>
      </c>
      <c r="F68" s="141">
        <f t="shared" si="0"/>
        <v>2653.0612244897961</v>
      </c>
      <c r="G68" s="142">
        <f t="shared" si="1"/>
        <v>6947.3523047952494</v>
      </c>
      <c r="H68" s="143">
        <f t="shared" si="2"/>
        <v>9600.413529285046</v>
      </c>
      <c r="I68" s="158"/>
    </row>
    <row r="69" spans="1:9">
      <c r="A69" s="154">
        <v>4303202</v>
      </c>
      <c r="B69" s="154" t="s">
        <v>3296</v>
      </c>
      <c r="C69" s="155">
        <v>0.46719645653982789</v>
      </c>
      <c r="D69" s="156">
        <v>5326</v>
      </c>
      <c r="E69" s="157">
        <v>2.4494259179191841E-3</v>
      </c>
      <c r="F69" s="141">
        <f t="shared" si="0"/>
        <v>2653.0612244897961</v>
      </c>
      <c r="G69" s="142">
        <f t="shared" si="1"/>
        <v>5878.6222030060417</v>
      </c>
      <c r="H69" s="143">
        <f t="shared" si="2"/>
        <v>8531.6834274958383</v>
      </c>
      <c r="I69" s="158"/>
    </row>
    <row r="70" spans="1:9">
      <c r="A70" s="154">
        <v>4303301</v>
      </c>
      <c r="B70" s="154" t="s">
        <v>3297</v>
      </c>
      <c r="C70" s="155">
        <v>0.39472190224594134</v>
      </c>
      <c r="D70" s="156">
        <v>5209</v>
      </c>
      <c r="E70" s="157">
        <v>2.062571312862858E-3</v>
      </c>
      <c r="F70" s="141">
        <f t="shared" si="0"/>
        <v>2653.0612244897961</v>
      </c>
      <c r="G70" s="142">
        <f t="shared" si="1"/>
        <v>4950.1711508708595</v>
      </c>
      <c r="H70" s="143">
        <f t="shared" si="2"/>
        <v>7603.2323753606561</v>
      </c>
      <c r="I70" s="158"/>
    </row>
    <row r="71" spans="1:9">
      <c r="A71" s="154">
        <v>4303400</v>
      </c>
      <c r="B71" s="154" t="s">
        <v>3298</v>
      </c>
      <c r="C71" s="155">
        <v>0.30390072888299507</v>
      </c>
      <c r="D71" s="156">
        <v>4738</v>
      </c>
      <c r="E71" s="157">
        <v>1.565581189211275E-3</v>
      </c>
      <c r="F71" s="141">
        <f t="shared" si="0"/>
        <v>2653.0612244897961</v>
      </c>
      <c r="G71" s="142">
        <f t="shared" si="1"/>
        <v>3757.3948541070599</v>
      </c>
      <c r="H71" s="143">
        <f t="shared" si="2"/>
        <v>6410.4560785968561</v>
      </c>
      <c r="I71" s="158"/>
    </row>
    <row r="72" spans="1:9">
      <c r="A72" s="154">
        <v>4303509</v>
      </c>
      <c r="B72" s="154" t="s">
        <v>3299</v>
      </c>
      <c r="C72" s="155">
        <v>0.41908003611596761</v>
      </c>
      <c r="D72" s="156">
        <v>66407</v>
      </c>
      <c r="E72" s="157">
        <v>3.2079947302274502E-3</v>
      </c>
      <c r="F72" s="141">
        <f t="shared" ref="F72:F136" si="3">$B$3/490</f>
        <v>2653.0612244897961</v>
      </c>
      <c r="G72" s="142">
        <f t="shared" ref="G72:G136" si="4">$B$4*E72</f>
        <v>7699.1873525458805</v>
      </c>
      <c r="H72" s="143">
        <f t="shared" ref="H72:H136" si="5">F72+G72</f>
        <v>10352.248577035676</v>
      </c>
      <c r="I72" s="158"/>
    </row>
    <row r="73" spans="1:9">
      <c r="A73" s="154">
        <v>4303558</v>
      </c>
      <c r="B73" s="154" t="s">
        <v>3300</v>
      </c>
      <c r="C73" s="155">
        <v>0.28058833817408024</v>
      </c>
      <c r="D73" s="156">
        <v>2729</v>
      </c>
      <c r="E73" s="157">
        <v>1.3306834075060489E-3</v>
      </c>
      <c r="F73" s="141">
        <f t="shared" si="3"/>
        <v>2653.0612244897961</v>
      </c>
      <c r="G73" s="142">
        <f t="shared" si="4"/>
        <v>3193.6401780145175</v>
      </c>
      <c r="H73" s="143">
        <f t="shared" si="5"/>
        <v>5846.7014025043136</v>
      </c>
      <c r="I73" s="158"/>
    </row>
    <row r="74" spans="1:9">
      <c r="A74" s="154">
        <v>4303608</v>
      </c>
      <c r="B74" s="154" t="s">
        <v>3301</v>
      </c>
      <c r="C74" s="155">
        <v>0.36067813875797744</v>
      </c>
      <c r="D74" s="156">
        <v>6583</v>
      </c>
      <c r="E74" s="157">
        <v>1.9520367629104877E-3</v>
      </c>
      <c r="F74" s="141">
        <f t="shared" si="3"/>
        <v>2653.0612244897961</v>
      </c>
      <c r="G74" s="142">
        <f t="shared" si="4"/>
        <v>4684.8882309851706</v>
      </c>
      <c r="H74" s="143">
        <f t="shared" si="5"/>
        <v>7337.9494554749672</v>
      </c>
      <c r="I74" s="158"/>
    </row>
    <row r="75" spans="1:9">
      <c r="A75" s="154">
        <v>4303673</v>
      </c>
      <c r="B75" s="154" t="s">
        <v>3302</v>
      </c>
      <c r="C75" s="155">
        <v>0.31271262012010193</v>
      </c>
      <c r="D75" s="156">
        <v>3360</v>
      </c>
      <c r="E75" s="157">
        <v>1.5300333400517711E-3</v>
      </c>
      <c r="F75" s="141">
        <f t="shared" si="3"/>
        <v>2653.0612244897961</v>
      </c>
      <c r="G75" s="142">
        <f t="shared" si="4"/>
        <v>3672.0800161242505</v>
      </c>
      <c r="H75" s="143">
        <f t="shared" si="5"/>
        <v>6325.1412406140462</v>
      </c>
      <c r="I75" s="158"/>
    </row>
    <row r="76" spans="1:9">
      <c r="A76" s="154">
        <v>4303707</v>
      </c>
      <c r="B76" s="154" t="s">
        <v>3303</v>
      </c>
      <c r="C76" s="155">
        <v>0.36316279232717158</v>
      </c>
      <c r="D76" s="156">
        <v>6265</v>
      </c>
      <c r="E76" s="157">
        <v>1.9509408501029212E-3</v>
      </c>
      <c r="F76" s="141">
        <f t="shared" si="3"/>
        <v>2653.0612244897961</v>
      </c>
      <c r="G76" s="142">
        <f t="shared" si="4"/>
        <v>4682.2580402470112</v>
      </c>
      <c r="H76" s="143">
        <f t="shared" si="5"/>
        <v>7335.3192647368069</v>
      </c>
      <c r="I76" s="158"/>
    </row>
    <row r="77" spans="1:9">
      <c r="A77" s="154">
        <v>4303806</v>
      </c>
      <c r="B77" s="154" t="s">
        <v>3304</v>
      </c>
      <c r="C77" s="155">
        <v>0.2974331729014435</v>
      </c>
      <c r="D77" s="156">
        <v>5751</v>
      </c>
      <c r="E77" s="157">
        <v>1.5774496408145807E-3</v>
      </c>
      <c r="F77" s="141">
        <f t="shared" si="3"/>
        <v>2653.0612244897961</v>
      </c>
      <c r="G77" s="142">
        <f t="shared" si="4"/>
        <v>3785.8791379549939</v>
      </c>
      <c r="H77" s="143">
        <f t="shared" si="5"/>
        <v>6438.9403624447896</v>
      </c>
      <c r="I77" s="158"/>
    </row>
    <row r="78" spans="1:9">
      <c r="A78" s="154">
        <v>4303905</v>
      </c>
      <c r="B78" s="154" t="s">
        <v>3305</v>
      </c>
      <c r="C78" s="155">
        <v>0.29239822058031745</v>
      </c>
      <c r="D78" s="156">
        <v>64392</v>
      </c>
      <c r="E78" s="157">
        <v>2.2279431605328097E-3</v>
      </c>
      <c r="F78" s="141">
        <f t="shared" si="3"/>
        <v>2653.0612244897961</v>
      </c>
      <c r="G78" s="142">
        <f t="shared" si="4"/>
        <v>5347.0635852787436</v>
      </c>
      <c r="H78" s="143">
        <f t="shared" si="5"/>
        <v>8000.1248097685402</v>
      </c>
      <c r="I78" s="158"/>
    </row>
    <row r="79" spans="1:9">
      <c r="A79" s="154">
        <v>4304002</v>
      </c>
      <c r="B79" s="154" t="s">
        <v>3306</v>
      </c>
      <c r="C79" s="155">
        <v>0.4347034911706496</v>
      </c>
      <c r="D79" s="156">
        <v>5294</v>
      </c>
      <c r="E79" s="157">
        <v>2.2770119666227022E-3</v>
      </c>
      <c r="F79" s="141">
        <f t="shared" si="3"/>
        <v>2653.0612244897961</v>
      </c>
      <c r="G79" s="142">
        <f t="shared" si="4"/>
        <v>5464.8287198944854</v>
      </c>
      <c r="H79" s="143">
        <f t="shared" si="5"/>
        <v>8117.889944384282</v>
      </c>
      <c r="I79" s="158"/>
    </row>
    <row r="80" spans="1:9">
      <c r="A80" s="154">
        <v>4304101</v>
      </c>
      <c r="B80" s="154" t="s">
        <v>3307</v>
      </c>
      <c r="C80" s="155">
        <v>0.36234181447774344</v>
      </c>
      <c r="D80" s="156">
        <v>3693</v>
      </c>
      <c r="E80" s="157">
        <v>1.7981666774390776E-3</v>
      </c>
      <c r="F80" s="141">
        <f t="shared" si="3"/>
        <v>2653.0612244897961</v>
      </c>
      <c r="G80" s="142">
        <f t="shared" si="4"/>
        <v>4315.6000258537861</v>
      </c>
      <c r="H80" s="143">
        <f t="shared" si="5"/>
        <v>6968.6612503435827</v>
      </c>
      <c r="I80" s="158"/>
    </row>
    <row r="81" spans="1:9">
      <c r="A81" s="154">
        <v>4304200</v>
      </c>
      <c r="B81" s="154" t="s">
        <v>3308</v>
      </c>
      <c r="C81" s="155">
        <v>0.43766056237076179</v>
      </c>
      <c r="D81" s="156">
        <v>31083</v>
      </c>
      <c r="E81" s="157">
        <v>2.9896506849892705E-3</v>
      </c>
      <c r="F81" s="141">
        <f t="shared" si="3"/>
        <v>2653.0612244897961</v>
      </c>
      <c r="G81" s="142">
        <f t="shared" si="4"/>
        <v>7175.1616439742493</v>
      </c>
      <c r="H81" s="143">
        <f t="shared" si="5"/>
        <v>9828.222868464045</v>
      </c>
      <c r="I81" s="158"/>
    </row>
    <row r="82" spans="1:9">
      <c r="A82" s="154">
        <v>4304309</v>
      </c>
      <c r="B82" s="154" t="s">
        <v>3309</v>
      </c>
      <c r="C82" s="155">
        <v>0.30211398310976922</v>
      </c>
      <c r="D82" s="156">
        <v>6783</v>
      </c>
      <c r="E82" s="157">
        <v>1.6424369002230796E-3</v>
      </c>
      <c r="F82" s="141">
        <f t="shared" si="3"/>
        <v>2653.0612244897961</v>
      </c>
      <c r="G82" s="142">
        <f t="shared" si="4"/>
        <v>3941.8485605353912</v>
      </c>
      <c r="H82" s="143">
        <f t="shared" si="5"/>
        <v>6594.9097850251874</v>
      </c>
      <c r="I82" s="158"/>
    </row>
    <row r="83" spans="1:9">
      <c r="A83" s="154">
        <v>4304358</v>
      </c>
      <c r="B83" s="154" t="s">
        <v>3310</v>
      </c>
      <c r="C83" s="155">
        <v>0.39963238227773457</v>
      </c>
      <c r="D83" s="156">
        <v>9178</v>
      </c>
      <c r="E83" s="157">
        <v>2.273408473199243E-3</v>
      </c>
      <c r="F83" s="141">
        <f t="shared" si="3"/>
        <v>2653.0612244897961</v>
      </c>
      <c r="G83" s="142">
        <f t="shared" si="4"/>
        <v>5456.1803356781829</v>
      </c>
      <c r="H83" s="143">
        <f t="shared" si="5"/>
        <v>8109.2415601679786</v>
      </c>
      <c r="I83" s="158"/>
    </row>
    <row r="84" spans="1:9">
      <c r="A84" s="154">
        <v>4304408</v>
      </c>
      <c r="B84" s="154" t="s">
        <v>3311</v>
      </c>
      <c r="C84" s="155">
        <v>0.37161164328405361</v>
      </c>
      <c r="D84" s="156">
        <v>43665</v>
      </c>
      <c r="E84" s="157">
        <v>2.6712462583006629E-3</v>
      </c>
      <c r="F84" s="141">
        <f t="shared" si="3"/>
        <v>2653.0612244897961</v>
      </c>
      <c r="G84" s="142">
        <f t="shared" si="4"/>
        <v>6410.991019921591</v>
      </c>
      <c r="H84" s="143">
        <f t="shared" si="5"/>
        <v>9064.0522444113867</v>
      </c>
      <c r="I84" s="158"/>
    </row>
    <row r="85" spans="1:9">
      <c r="A85" s="154">
        <v>4304507</v>
      </c>
      <c r="B85" s="154" t="s">
        <v>3312</v>
      </c>
      <c r="C85" s="155">
        <v>0.47821800215698101</v>
      </c>
      <c r="D85" s="156">
        <v>54999</v>
      </c>
      <c r="E85" s="157">
        <v>3.5586373623903915E-3</v>
      </c>
      <c r="F85" s="141">
        <f t="shared" si="3"/>
        <v>2653.0612244897961</v>
      </c>
      <c r="G85" s="142">
        <f t="shared" si="4"/>
        <v>8540.7296697369402</v>
      </c>
      <c r="H85" s="143">
        <f t="shared" si="5"/>
        <v>11193.790894226737</v>
      </c>
      <c r="I85" s="158"/>
    </row>
    <row r="86" spans="1:9">
      <c r="A86" s="154">
        <v>4304606</v>
      </c>
      <c r="B86" s="154" t="s">
        <v>3313</v>
      </c>
      <c r="C86" s="155">
        <v>0.36682068768884407</v>
      </c>
      <c r="D86" s="156">
        <v>350824</v>
      </c>
      <c r="E86" s="157">
        <v>3.6043072837865209E-3</v>
      </c>
      <c r="F86" s="141">
        <f t="shared" si="3"/>
        <v>2653.0612244897961</v>
      </c>
      <c r="G86" s="142">
        <f t="shared" si="4"/>
        <v>8650.3374810876503</v>
      </c>
      <c r="H86" s="143">
        <f t="shared" si="5"/>
        <v>11303.398705577447</v>
      </c>
      <c r="I86" s="158"/>
    </row>
    <row r="87" spans="1:9">
      <c r="A87" s="154">
        <v>4304614</v>
      </c>
      <c r="B87" s="154" t="s">
        <v>3314</v>
      </c>
      <c r="C87" s="155">
        <v>0.38174155216964778</v>
      </c>
      <c r="D87" s="156">
        <v>1786</v>
      </c>
      <c r="E87" s="157">
        <v>1.6988547452104201E-3</v>
      </c>
      <c r="F87" s="141">
        <f t="shared" si="3"/>
        <v>2653.0612244897961</v>
      </c>
      <c r="G87" s="142">
        <f t="shared" si="4"/>
        <v>4077.2513885050084</v>
      </c>
      <c r="H87" s="143">
        <f t="shared" si="5"/>
        <v>6730.312612994805</v>
      </c>
      <c r="I87" s="158"/>
    </row>
    <row r="88" spans="1:9">
      <c r="A88" s="154">
        <v>4304622</v>
      </c>
      <c r="B88" s="154" t="s">
        <v>3315</v>
      </c>
      <c r="C88" s="155">
        <v>0.57713159206983178</v>
      </c>
      <c r="D88" s="156">
        <v>2164</v>
      </c>
      <c r="E88" s="157">
        <v>2.643431318063898E-3</v>
      </c>
      <c r="F88" s="141">
        <f t="shared" si="3"/>
        <v>2653.0612244897961</v>
      </c>
      <c r="G88" s="142">
        <f t="shared" si="4"/>
        <v>6344.2351633533553</v>
      </c>
      <c r="H88" s="143">
        <f t="shared" si="5"/>
        <v>8997.296387843151</v>
      </c>
      <c r="I88" s="158"/>
    </row>
    <row r="89" spans="1:9">
      <c r="A89" s="154">
        <v>4304630</v>
      </c>
      <c r="B89" s="154" t="s">
        <v>3316</v>
      </c>
      <c r="C89" s="155">
        <v>0.40100982600068047</v>
      </c>
      <c r="D89" s="156">
        <v>48700</v>
      </c>
      <c r="E89" s="157">
        <v>2.9301439250847138E-3</v>
      </c>
      <c r="F89" s="141">
        <f t="shared" si="3"/>
        <v>2653.0612244897961</v>
      </c>
      <c r="G89" s="142">
        <f t="shared" si="4"/>
        <v>7032.3454202033126</v>
      </c>
      <c r="H89" s="143">
        <f t="shared" si="5"/>
        <v>9685.4066446931083</v>
      </c>
      <c r="I89" s="158"/>
    </row>
    <row r="90" spans="1:9">
      <c r="A90" s="154">
        <v>4304655</v>
      </c>
      <c r="B90" s="154" t="s">
        <v>3317</v>
      </c>
      <c r="C90" s="155">
        <v>0.51940901789783178</v>
      </c>
      <c r="D90" s="156">
        <v>3087</v>
      </c>
      <c r="E90" s="157">
        <v>2.5092537063871184E-3</v>
      </c>
      <c r="F90" s="141">
        <f t="shared" si="3"/>
        <v>2653.0612244897961</v>
      </c>
      <c r="G90" s="142">
        <f t="shared" si="4"/>
        <v>6022.208895329084</v>
      </c>
      <c r="H90" s="143">
        <f t="shared" si="5"/>
        <v>8675.2701198188806</v>
      </c>
      <c r="I90" s="158"/>
    </row>
    <row r="91" spans="1:9">
      <c r="A91" s="154">
        <v>4304663</v>
      </c>
      <c r="B91" s="154" t="s">
        <v>3318</v>
      </c>
      <c r="C91" s="155">
        <v>0.51046025685473206</v>
      </c>
      <c r="D91" s="156">
        <v>25462</v>
      </c>
      <c r="E91" s="157">
        <v>3.3841562458144193E-3</v>
      </c>
      <c r="F91" s="141">
        <f t="shared" si="3"/>
        <v>2653.0612244897961</v>
      </c>
      <c r="G91" s="142">
        <f t="shared" si="4"/>
        <v>8121.9749899546059</v>
      </c>
      <c r="H91" s="143">
        <f t="shared" si="5"/>
        <v>10775.036214444403</v>
      </c>
      <c r="I91" s="158"/>
    </row>
    <row r="92" spans="1:9">
      <c r="A92" s="154">
        <v>4304671</v>
      </c>
      <c r="B92" s="154" t="s">
        <v>3319</v>
      </c>
      <c r="C92" s="155">
        <v>0.36844915081897928</v>
      </c>
      <c r="D92" s="156">
        <v>4235</v>
      </c>
      <c r="E92" s="157">
        <v>1.8664233818680492E-3</v>
      </c>
      <c r="F92" s="141">
        <f t="shared" si="3"/>
        <v>2653.0612244897961</v>
      </c>
      <c r="G92" s="142">
        <f t="shared" si="4"/>
        <v>4479.4161164833176</v>
      </c>
      <c r="H92" s="143">
        <f t="shared" si="5"/>
        <v>7132.4773409731133</v>
      </c>
      <c r="I92" s="158"/>
    </row>
    <row r="93" spans="1:9">
      <c r="A93" s="154">
        <v>4304689</v>
      </c>
      <c r="B93" s="154" t="s">
        <v>3320</v>
      </c>
      <c r="C93" s="155">
        <v>0.42286602896598308</v>
      </c>
      <c r="D93" s="156">
        <v>12050</v>
      </c>
      <c r="E93" s="157">
        <v>2.5058521823240146E-3</v>
      </c>
      <c r="F93" s="141">
        <f t="shared" si="3"/>
        <v>2653.0612244897961</v>
      </c>
      <c r="G93" s="142">
        <f t="shared" si="4"/>
        <v>6014.0452375776349</v>
      </c>
      <c r="H93" s="143">
        <f t="shared" si="5"/>
        <v>8667.1064620674315</v>
      </c>
      <c r="I93" s="158"/>
    </row>
    <row r="94" spans="1:9">
      <c r="A94" s="154">
        <v>4304697</v>
      </c>
      <c r="B94" s="154" t="s">
        <v>3321</v>
      </c>
      <c r="C94" s="155">
        <v>0.34642201698671404</v>
      </c>
      <c r="D94" s="156">
        <v>3031</v>
      </c>
      <c r="E94" s="157">
        <v>1.6689678501631965E-3</v>
      </c>
      <c r="F94" s="141">
        <f t="shared" si="3"/>
        <v>2653.0612244897961</v>
      </c>
      <c r="G94" s="142">
        <f t="shared" si="4"/>
        <v>4005.5228403916717</v>
      </c>
      <c r="H94" s="143">
        <f t="shared" si="5"/>
        <v>6658.5840648814683</v>
      </c>
      <c r="I94" s="158"/>
    </row>
    <row r="95" spans="1:9">
      <c r="A95" s="154">
        <v>4304705</v>
      </c>
      <c r="B95" s="154" t="s">
        <v>3322</v>
      </c>
      <c r="C95" s="155">
        <v>0.32238961567699986</v>
      </c>
      <c r="D95" s="156">
        <v>63114</v>
      </c>
      <c r="E95" s="157">
        <v>2.449088588551411E-3</v>
      </c>
      <c r="F95" s="141">
        <f t="shared" si="3"/>
        <v>2653.0612244897961</v>
      </c>
      <c r="G95" s="142">
        <f t="shared" si="4"/>
        <v>5877.8126125233866</v>
      </c>
      <c r="H95" s="143">
        <f t="shared" si="5"/>
        <v>8530.8738370131832</v>
      </c>
      <c r="I95" s="158"/>
    </row>
    <row r="96" spans="1:9">
      <c r="A96" s="154">
        <v>4304713</v>
      </c>
      <c r="B96" s="154" t="s">
        <v>3323</v>
      </c>
      <c r="C96" s="155">
        <v>0.4668055947528596</v>
      </c>
      <c r="D96" s="156">
        <v>7768</v>
      </c>
      <c r="E96" s="157">
        <v>2.5899240554736248E-3</v>
      </c>
      <c r="F96" s="141">
        <f t="shared" si="3"/>
        <v>2653.0612244897961</v>
      </c>
      <c r="G96" s="142">
        <f t="shared" si="4"/>
        <v>6215.8177331366996</v>
      </c>
      <c r="H96" s="143">
        <f t="shared" si="5"/>
        <v>8868.8789576264953</v>
      </c>
      <c r="I96" s="158"/>
    </row>
    <row r="97" spans="1:9">
      <c r="A97" s="154">
        <v>4304804</v>
      </c>
      <c r="B97" s="154" t="s">
        <v>3324</v>
      </c>
      <c r="C97" s="155">
        <v>0.23147392904295844</v>
      </c>
      <c r="D97" s="156">
        <v>27926</v>
      </c>
      <c r="E97" s="157">
        <v>1.5559942503278925E-3</v>
      </c>
      <c r="F97" s="141">
        <f t="shared" si="3"/>
        <v>2653.0612244897961</v>
      </c>
      <c r="G97" s="142">
        <f t="shared" si="4"/>
        <v>3734.386200786942</v>
      </c>
      <c r="H97" s="143">
        <f t="shared" si="5"/>
        <v>6387.4474252767377</v>
      </c>
      <c r="I97" s="158"/>
    </row>
    <row r="98" spans="1:9">
      <c r="A98" s="154">
        <v>4304853</v>
      </c>
      <c r="B98" s="154" t="s">
        <v>3325</v>
      </c>
      <c r="C98" s="155">
        <v>0.29576324723302577</v>
      </c>
      <c r="D98" s="156">
        <v>1494</v>
      </c>
      <c r="E98" s="157">
        <v>1.2814491866959433E-3</v>
      </c>
      <c r="F98" s="141">
        <f t="shared" si="3"/>
        <v>2653.0612244897961</v>
      </c>
      <c r="G98" s="142">
        <f t="shared" si="4"/>
        <v>3075.4780480702639</v>
      </c>
      <c r="H98" s="143">
        <f t="shared" si="5"/>
        <v>5728.5392725600595</v>
      </c>
      <c r="I98" s="158"/>
    </row>
    <row r="99" spans="1:9">
      <c r="A99" s="154">
        <v>4304903</v>
      </c>
      <c r="B99" s="154" t="s">
        <v>3326</v>
      </c>
      <c r="C99" s="155">
        <v>0.24815430377465592</v>
      </c>
      <c r="D99" s="156">
        <v>8660</v>
      </c>
      <c r="E99" s="157">
        <v>1.399439377052466E-3</v>
      </c>
      <c r="F99" s="141">
        <f t="shared" si="3"/>
        <v>2653.0612244897961</v>
      </c>
      <c r="G99" s="142">
        <f t="shared" si="4"/>
        <v>3358.6545049259184</v>
      </c>
      <c r="H99" s="143">
        <f t="shared" si="5"/>
        <v>6011.715729415715</v>
      </c>
      <c r="I99" s="158"/>
    </row>
    <row r="100" spans="1:9">
      <c r="A100" s="154">
        <v>4304952</v>
      </c>
      <c r="B100" s="154" t="s">
        <v>3327</v>
      </c>
      <c r="C100" s="155">
        <v>0.46005391203427054</v>
      </c>
      <c r="D100" s="156">
        <v>3250</v>
      </c>
      <c r="E100" s="157">
        <v>2.2397308219894701E-3</v>
      </c>
      <c r="F100" s="141">
        <f t="shared" si="3"/>
        <v>2653.0612244897961</v>
      </c>
      <c r="G100" s="142">
        <f t="shared" si="4"/>
        <v>5375.3539727747284</v>
      </c>
      <c r="H100" s="143">
        <f t="shared" si="5"/>
        <v>8028.415197264525</v>
      </c>
      <c r="I100" s="158"/>
    </row>
    <row r="101" spans="1:9">
      <c r="A101" s="154">
        <v>4305009</v>
      </c>
      <c r="B101" s="154" t="s">
        <v>3328</v>
      </c>
      <c r="C101" s="155">
        <v>0.29899297707662842</v>
      </c>
      <c r="D101" s="156">
        <v>9373</v>
      </c>
      <c r="E101" s="157">
        <v>1.7062685047914924E-3</v>
      </c>
      <c r="F101" s="141">
        <f t="shared" si="3"/>
        <v>2653.0612244897961</v>
      </c>
      <c r="G101" s="142">
        <f t="shared" si="4"/>
        <v>4095.0444114995817</v>
      </c>
      <c r="H101" s="143">
        <f t="shared" si="5"/>
        <v>6748.1056359893773</v>
      </c>
      <c r="I101" s="158"/>
    </row>
    <row r="102" spans="1:9">
      <c r="A102" s="154">
        <v>4305108</v>
      </c>
      <c r="B102" s="154" t="s">
        <v>3329</v>
      </c>
      <c r="C102" s="155">
        <v>0.29818728951474638</v>
      </c>
      <c r="D102" s="156">
        <v>475906</v>
      </c>
      <c r="E102" s="157">
        <v>3.0670573637795809E-3</v>
      </c>
      <c r="F102" s="141">
        <f t="shared" si="3"/>
        <v>2653.0612244897961</v>
      </c>
      <c r="G102" s="142">
        <f t="shared" si="4"/>
        <v>7360.9376730709937</v>
      </c>
      <c r="H102" s="143">
        <f t="shared" si="5"/>
        <v>10013.99889756079</v>
      </c>
      <c r="I102" s="158"/>
    </row>
    <row r="103" spans="1:9">
      <c r="A103" s="154">
        <v>4305116</v>
      </c>
      <c r="B103" s="154" t="s">
        <v>3330</v>
      </c>
      <c r="C103" s="155">
        <v>0.45198645286416222</v>
      </c>
      <c r="D103" s="156">
        <v>3128</v>
      </c>
      <c r="E103" s="157">
        <v>2.187862498227236E-3</v>
      </c>
      <c r="F103" s="141">
        <f t="shared" si="3"/>
        <v>2653.0612244897961</v>
      </c>
      <c r="G103" s="142">
        <f t="shared" si="4"/>
        <v>5250.8699957453664</v>
      </c>
      <c r="H103" s="143">
        <f t="shared" si="5"/>
        <v>7903.931220235163</v>
      </c>
      <c r="I103" s="158"/>
    </row>
    <row r="104" spans="1:9">
      <c r="A104" s="154">
        <v>4305124</v>
      </c>
      <c r="B104" s="154" t="s">
        <v>3331</v>
      </c>
      <c r="C104" s="155">
        <v>0.47107333391822442</v>
      </c>
      <c r="D104" s="156">
        <v>6125</v>
      </c>
      <c r="E104" s="157">
        <v>2.5220809925781454E-3</v>
      </c>
      <c r="F104" s="141">
        <f t="shared" si="3"/>
        <v>2653.0612244897961</v>
      </c>
      <c r="G104" s="142">
        <f t="shared" si="4"/>
        <v>6052.9943821875495</v>
      </c>
      <c r="H104" s="143">
        <f t="shared" si="5"/>
        <v>8706.0556066773461</v>
      </c>
      <c r="I104" s="158"/>
    </row>
    <row r="105" spans="1:9">
      <c r="A105" s="154">
        <v>4305132</v>
      </c>
      <c r="B105" s="154" t="s">
        <v>3332</v>
      </c>
      <c r="C105" s="155">
        <v>0.39613558717442787</v>
      </c>
      <c r="D105" s="156">
        <v>4338</v>
      </c>
      <c r="E105" s="157">
        <v>2.0139184745688252E-3</v>
      </c>
      <c r="F105" s="141">
        <f t="shared" si="3"/>
        <v>2653.0612244897961</v>
      </c>
      <c r="G105" s="142">
        <f t="shared" si="4"/>
        <v>4833.4043389651806</v>
      </c>
      <c r="H105" s="143">
        <f t="shared" si="5"/>
        <v>7486.4655634549763</v>
      </c>
      <c r="I105" s="158"/>
    </row>
    <row r="106" spans="1:9">
      <c r="A106" s="154">
        <v>4305157</v>
      </c>
      <c r="B106" s="154" t="s">
        <v>3333</v>
      </c>
      <c r="C106" s="155">
        <v>0.43937741309750911</v>
      </c>
      <c r="D106" s="156">
        <v>2585</v>
      </c>
      <c r="E106" s="157">
        <v>2.0668616353271023E-3</v>
      </c>
      <c r="F106" s="141">
        <f t="shared" si="3"/>
        <v>2653.0612244897961</v>
      </c>
      <c r="G106" s="142">
        <f t="shared" si="4"/>
        <v>4960.4679247850454</v>
      </c>
      <c r="H106" s="143">
        <f t="shared" si="5"/>
        <v>7613.529149274842</v>
      </c>
      <c r="I106" s="158"/>
    </row>
    <row r="107" spans="1:9">
      <c r="A107" s="154">
        <v>4305173</v>
      </c>
      <c r="B107" s="154" t="s">
        <v>3334</v>
      </c>
      <c r="C107" s="155">
        <v>0.49499122935370149</v>
      </c>
      <c r="D107" s="156">
        <v>10404</v>
      </c>
      <c r="E107" s="157">
        <v>2.869340905717414E-3</v>
      </c>
      <c r="F107" s="141">
        <f t="shared" si="3"/>
        <v>2653.0612244897961</v>
      </c>
      <c r="G107" s="142">
        <f t="shared" si="4"/>
        <v>6886.4181737217932</v>
      </c>
      <c r="H107" s="143">
        <f t="shared" si="5"/>
        <v>9539.4793982115898</v>
      </c>
      <c r="I107" s="158"/>
    </row>
    <row r="108" spans="1:9">
      <c r="A108" s="154">
        <v>4305207</v>
      </c>
      <c r="B108" s="154" t="s">
        <v>3335</v>
      </c>
      <c r="C108" s="155">
        <v>0.29010849156415563</v>
      </c>
      <c r="D108" s="156">
        <v>14080</v>
      </c>
      <c r="E108" s="157">
        <v>1.7597680704630498E-3</v>
      </c>
      <c r="F108" s="141">
        <f t="shared" si="3"/>
        <v>2653.0612244897961</v>
      </c>
      <c r="G108" s="142">
        <f t="shared" si="4"/>
        <v>4223.443369111319</v>
      </c>
      <c r="H108" s="143">
        <f t="shared" si="5"/>
        <v>6876.5045936011156</v>
      </c>
      <c r="I108" s="158"/>
    </row>
    <row r="109" spans="1:9">
      <c r="A109" s="154">
        <v>4305306</v>
      </c>
      <c r="B109" s="154" t="s">
        <v>3336</v>
      </c>
      <c r="C109" s="155">
        <v>0.26130353385197214</v>
      </c>
      <c r="D109" s="156">
        <v>9377</v>
      </c>
      <c r="E109" s="157">
        <v>1.4912809321838505E-3</v>
      </c>
      <c r="F109" s="141">
        <f t="shared" si="3"/>
        <v>2653.0612244897961</v>
      </c>
      <c r="G109" s="142">
        <f t="shared" si="4"/>
        <v>3579.074237241241</v>
      </c>
      <c r="H109" s="143">
        <f t="shared" si="5"/>
        <v>6232.1354617310371</v>
      </c>
      <c r="I109" s="158"/>
    </row>
    <row r="110" spans="1:9">
      <c r="A110" s="154">
        <v>4305355</v>
      </c>
      <c r="B110" s="154" t="s">
        <v>3337</v>
      </c>
      <c r="C110" s="155">
        <v>0.34026173957172856</v>
      </c>
      <c r="D110" s="156">
        <v>37135</v>
      </c>
      <c r="E110" s="157">
        <v>2.3871803262339305E-3</v>
      </c>
      <c r="F110" s="141">
        <f t="shared" si="3"/>
        <v>2653.0612244897961</v>
      </c>
      <c r="G110" s="142">
        <f t="shared" si="4"/>
        <v>5729.2327829614333</v>
      </c>
      <c r="H110" s="143">
        <f t="shared" si="5"/>
        <v>8382.2940074512298</v>
      </c>
      <c r="I110" s="158"/>
    </row>
    <row r="111" spans="1:9">
      <c r="A111" s="154">
        <v>4305371</v>
      </c>
      <c r="B111" s="154" t="s">
        <v>3338</v>
      </c>
      <c r="C111" s="155">
        <v>0.31619778526024511</v>
      </c>
      <c r="D111" s="156">
        <v>3238</v>
      </c>
      <c r="E111" s="157">
        <v>1.5385263713038225E-3</v>
      </c>
      <c r="F111" s="141">
        <f t="shared" si="3"/>
        <v>2653.0612244897961</v>
      </c>
      <c r="G111" s="142">
        <f t="shared" si="4"/>
        <v>3692.4632911291737</v>
      </c>
      <c r="H111" s="143">
        <f t="shared" si="5"/>
        <v>6345.5245156189703</v>
      </c>
      <c r="I111" s="158"/>
    </row>
    <row r="112" spans="1:9">
      <c r="A112" s="154">
        <v>4305405</v>
      </c>
      <c r="B112" s="154" t="s">
        <v>3339</v>
      </c>
      <c r="C112" s="155">
        <v>0.39210809356879545</v>
      </c>
      <c r="D112" s="156">
        <v>4212</v>
      </c>
      <c r="E112" s="157">
        <v>1.9846487524394496E-3</v>
      </c>
      <c r="F112" s="141">
        <f t="shared" si="3"/>
        <v>2653.0612244897961</v>
      </c>
      <c r="G112" s="142">
        <f t="shared" si="4"/>
        <v>4763.1570058546795</v>
      </c>
      <c r="H112" s="143">
        <f t="shared" si="5"/>
        <v>7416.2182303444752</v>
      </c>
      <c r="I112" s="158"/>
    </row>
    <row r="113" spans="1:9">
      <c r="A113" s="154">
        <v>4305439</v>
      </c>
      <c r="B113" s="154" t="s">
        <v>3340</v>
      </c>
      <c r="C113" s="155">
        <v>0.41820384699189095</v>
      </c>
      <c r="D113" s="156">
        <v>5797</v>
      </c>
      <c r="E113" s="157">
        <v>2.2206142015512359E-3</v>
      </c>
      <c r="F113" s="141">
        <f t="shared" si="3"/>
        <v>2653.0612244897961</v>
      </c>
      <c r="G113" s="142">
        <f t="shared" si="4"/>
        <v>5329.4740837229665</v>
      </c>
      <c r="H113" s="143">
        <f t="shared" si="5"/>
        <v>7982.5353082127622</v>
      </c>
      <c r="I113" s="158"/>
    </row>
    <row r="114" spans="1:9">
      <c r="A114" s="154">
        <v>4305447</v>
      </c>
      <c r="B114" s="154" t="s">
        <v>3341</v>
      </c>
      <c r="C114" s="155">
        <v>0.50511716987719524</v>
      </c>
      <c r="D114" s="156">
        <v>5157</v>
      </c>
      <c r="E114" s="157">
        <v>2.6354591885940858E-3</v>
      </c>
      <c r="F114" s="141">
        <f t="shared" si="3"/>
        <v>2653.0612244897961</v>
      </c>
      <c r="G114" s="142">
        <f t="shared" si="4"/>
        <v>6325.1020526258062</v>
      </c>
      <c r="H114" s="143">
        <f t="shared" si="5"/>
        <v>8978.1632771156019</v>
      </c>
      <c r="I114" s="158"/>
    </row>
    <row r="115" spans="1:9">
      <c r="A115" s="154">
        <v>4305454</v>
      </c>
      <c r="B115" s="154" t="s">
        <v>3342</v>
      </c>
      <c r="C115" s="155">
        <v>0.43414510325658651</v>
      </c>
      <c r="D115" s="156">
        <v>14311</v>
      </c>
      <c r="E115" s="157">
        <v>2.639915333820944E-3</v>
      </c>
      <c r="F115" s="141">
        <f t="shared" si="3"/>
        <v>2653.0612244897961</v>
      </c>
      <c r="G115" s="142">
        <f t="shared" si="4"/>
        <v>6335.796801170266</v>
      </c>
      <c r="H115" s="143">
        <f t="shared" si="5"/>
        <v>8988.8580256600617</v>
      </c>
      <c r="I115" s="158"/>
    </row>
    <row r="116" spans="1:9">
      <c r="A116" s="154">
        <v>4305504</v>
      </c>
      <c r="B116" s="154" t="s">
        <v>3343</v>
      </c>
      <c r="C116" s="155">
        <v>0.30997575571071151</v>
      </c>
      <c r="D116" s="156">
        <v>4656</v>
      </c>
      <c r="E116" s="157">
        <v>1.5927010544867449E-3</v>
      </c>
      <c r="F116" s="141">
        <f t="shared" si="3"/>
        <v>2653.0612244897961</v>
      </c>
      <c r="G116" s="142">
        <f t="shared" si="4"/>
        <v>3822.4825307681876</v>
      </c>
      <c r="H116" s="143">
        <f t="shared" si="5"/>
        <v>6475.5437552579842</v>
      </c>
      <c r="I116" s="158"/>
    </row>
    <row r="117" spans="1:9">
      <c r="A117" s="154">
        <v>4305587</v>
      </c>
      <c r="B117" s="154" t="s">
        <v>3344</v>
      </c>
      <c r="C117" s="155">
        <v>0.33643577137142822</v>
      </c>
      <c r="D117" s="156">
        <v>2806</v>
      </c>
      <c r="E117" s="157">
        <v>1.6022117417229557E-3</v>
      </c>
      <c r="F117" s="141">
        <f t="shared" si="3"/>
        <v>2653.0612244897961</v>
      </c>
      <c r="G117" s="142">
        <f t="shared" si="4"/>
        <v>3845.3081801350936</v>
      </c>
      <c r="H117" s="143">
        <f t="shared" si="5"/>
        <v>6498.3694046248893</v>
      </c>
      <c r="I117" s="158"/>
    </row>
    <row r="118" spans="1:9">
      <c r="A118" s="154">
        <v>4305603</v>
      </c>
      <c r="B118" s="154" t="s">
        <v>3345</v>
      </c>
      <c r="C118" s="155">
        <v>0.24561347782033338</v>
      </c>
      <c r="D118" s="156">
        <v>3335</v>
      </c>
      <c r="E118" s="157">
        <v>1.200386671981036E-3</v>
      </c>
      <c r="F118" s="141">
        <f t="shared" si="3"/>
        <v>2653.0612244897961</v>
      </c>
      <c r="G118" s="142">
        <f t="shared" si="4"/>
        <v>2880.9280127544866</v>
      </c>
      <c r="H118" s="143">
        <f t="shared" si="5"/>
        <v>5533.9892372442828</v>
      </c>
      <c r="I118" s="158"/>
    </row>
    <row r="119" spans="1:9">
      <c r="A119" s="154">
        <v>4305702</v>
      </c>
      <c r="B119" s="154" t="s">
        <v>3346</v>
      </c>
      <c r="C119" s="155">
        <v>0.22598285261355372</v>
      </c>
      <c r="D119" s="156">
        <v>6012</v>
      </c>
      <c r="E119" s="157">
        <v>1.2065155584643212E-3</v>
      </c>
      <c r="F119" s="141">
        <f t="shared" si="3"/>
        <v>2653.0612244897961</v>
      </c>
      <c r="G119" s="142">
        <f t="shared" si="4"/>
        <v>2895.6373403143712</v>
      </c>
      <c r="H119" s="143">
        <f t="shared" si="5"/>
        <v>5548.6985648041673</v>
      </c>
      <c r="I119" s="158"/>
    </row>
    <row r="120" spans="1:9">
      <c r="A120" s="154">
        <v>4305801</v>
      </c>
      <c r="B120" s="154" t="s">
        <v>3347</v>
      </c>
      <c r="C120" s="155">
        <v>0.35945187504775555</v>
      </c>
      <c r="D120" s="156">
        <v>10216</v>
      </c>
      <c r="E120" s="157">
        <v>2.0779614217358282E-3</v>
      </c>
      <c r="F120" s="141">
        <f t="shared" si="3"/>
        <v>2653.0612244897961</v>
      </c>
      <c r="G120" s="142">
        <f t="shared" si="4"/>
        <v>4987.1074121659876</v>
      </c>
      <c r="H120" s="143">
        <f t="shared" si="5"/>
        <v>7640.1686366557842</v>
      </c>
      <c r="I120" s="158"/>
    </row>
    <row r="121" spans="1:9">
      <c r="A121" s="154">
        <v>4305835</v>
      </c>
      <c r="B121" s="154" t="s">
        <v>3348</v>
      </c>
      <c r="C121" s="155">
        <v>0.3665308996994367</v>
      </c>
      <c r="D121" s="156">
        <v>1421</v>
      </c>
      <c r="E121" s="157">
        <v>1.5761745070356869E-3</v>
      </c>
      <c r="F121" s="141">
        <f t="shared" si="3"/>
        <v>2653.0612244897961</v>
      </c>
      <c r="G121" s="142">
        <f t="shared" si="4"/>
        <v>3782.8188168856486</v>
      </c>
      <c r="H121" s="143">
        <f t="shared" si="5"/>
        <v>6435.8800413754452</v>
      </c>
      <c r="I121" s="158"/>
    </row>
    <row r="122" spans="1:9">
      <c r="A122" s="154">
        <v>4305850</v>
      </c>
      <c r="B122" s="154" t="s">
        <v>3349</v>
      </c>
      <c r="C122" s="155">
        <v>0.2838132558733219</v>
      </c>
      <c r="D122" s="156">
        <v>2352</v>
      </c>
      <c r="E122" s="157">
        <v>1.3162938975747843E-3</v>
      </c>
      <c r="F122" s="141">
        <f t="shared" si="3"/>
        <v>2653.0612244897961</v>
      </c>
      <c r="G122" s="142">
        <f t="shared" si="4"/>
        <v>3159.1053541794822</v>
      </c>
      <c r="H122" s="143">
        <f t="shared" si="5"/>
        <v>5812.1665786692784</v>
      </c>
      <c r="I122" s="158"/>
    </row>
    <row r="123" spans="1:9">
      <c r="A123" s="154">
        <v>4305871</v>
      </c>
      <c r="B123" s="154" t="s">
        <v>3350</v>
      </c>
      <c r="C123" s="155">
        <v>0.31690859557501899</v>
      </c>
      <c r="D123" s="156">
        <v>2820</v>
      </c>
      <c r="E123" s="157">
        <v>1.5103443644549975E-3</v>
      </c>
      <c r="F123" s="141">
        <f t="shared" si="3"/>
        <v>2653.0612244897961</v>
      </c>
      <c r="G123" s="142">
        <f t="shared" si="4"/>
        <v>3624.826474691994</v>
      </c>
      <c r="H123" s="143">
        <f t="shared" si="5"/>
        <v>6277.8876991817906</v>
      </c>
      <c r="I123" s="158"/>
    </row>
    <row r="124" spans="1:9">
      <c r="A124" s="154">
        <v>4305900</v>
      </c>
      <c r="B124" s="154" t="s">
        <v>3351</v>
      </c>
      <c r="C124" s="155">
        <v>0.41247534464419822</v>
      </c>
      <c r="D124" s="156">
        <v>7457</v>
      </c>
      <c r="E124" s="157">
        <v>2.2745066448138862E-3</v>
      </c>
      <c r="F124" s="141">
        <f t="shared" si="3"/>
        <v>2653.0612244897961</v>
      </c>
      <c r="G124" s="142">
        <f t="shared" si="4"/>
        <v>5458.8159475533266</v>
      </c>
      <c r="H124" s="143">
        <f t="shared" si="5"/>
        <v>8111.8771720431232</v>
      </c>
      <c r="I124" s="158"/>
    </row>
    <row r="125" spans="1:9">
      <c r="A125" s="154">
        <v>430593</v>
      </c>
      <c r="B125" s="154" t="s">
        <v>3728</v>
      </c>
      <c r="C125" s="155">
        <v>0.39749515554954584</v>
      </c>
      <c r="D125" s="156">
        <v>1658</v>
      </c>
      <c r="E125" s="157">
        <v>1.0237859636121379E-3</v>
      </c>
      <c r="F125" s="141">
        <v>2016.1290322580646</v>
      </c>
      <c r="G125" s="142">
        <v>5321.1105305513711</v>
      </c>
      <c r="H125" s="143">
        <v>8414.7913048339269</v>
      </c>
      <c r="I125" s="158"/>
    </row>
    <row r="126" spans="1:9">
      <c r="A126" s="154">
        <v>4305959</v>
      </c>
      <c r="B126" s="154" t="s">
        <v>3352</v>
      </c>
      <c r="C126" s="155">
        <v>0.24062926641778204</v>
      </c>
      <c r="D126" s="156">
        <v>3961</v>
      </c>
      <c r="E126" s="157">
        <v>1.2067679510703478E-3</v>
      </c>
      <c r="F126" s="141">
        <f t="shared" si="3"/>
        <v>2653.0612244897961</v>
      </c>
      <c r="G126" s="142">
        <f t="shared" si="4"/>
        <v>2896.2430825688348</v>
      </c>
      <c r="H126" s="143">
        <f t="shared" si="5"/>
        <v>5549.3043070586309</v>
      </c>
      <c r="I126" s="158"/>
    </row>
    <row r="127" spans="1:9">
      <c r="A127" s="154">
        <v>4305975</v>
      </c>
      <c r="B127" s="154" t="s">
        <v>3353</v>
      </c>
      <c r="C127" s="155">
        <v>0.4163277953750108</v>
      </c>
      <c r="D127" s="156">
        <v>2941</v>
      </c>
      <c r="E127" s="157">
        <v>1.9967066060980771E-3</v>
      </c>
      <c r="F127" s="141">
        <f t="shared" si="3"/>
        <v>2653.0612244897961</v>
      </c>
      <c r="G127" s="142">
        <f t="shared" si="4"/>
        <v>4792.095854635385</v>
      </c>
      <c r="H127" s="143">
        <f t="shared" si="5"/>
        <v>7445.1570791251816</v>
      </c>
      <c r="I127" s="158"/>
    </row>
    <row r="128" spans="1:9">
      <c r="A128" s="154">
        <v>4306007</v>
      </c>
      <c r="B128" s="154" t="s">
        <v>3354</v>
      </c>
      <c r="C128" s="155">
        <v>0.33639977580093461</v>
      </c>
      <c r="D128" s="156">
        <v>14095</v>
      </c>
      <c r="E128" s="157">
        <v>2.040892144653654E-3</v>
      </c>
      <c r="F128" s="141">
        <f t="shared" si="3"/>
        <v>2653.0612244897961</v>
      </c>
      <c r="G128" s="142">
        <f t="shared" si="4"/>
        <v>4898.1411471687697</v>
      </c>
      <c r="H128" s="143">
        <f t="shared" si="5"/>
        <v>7551.2023716585663</v>
      </c>
      <c r="I128" s="158"/>
    </row>
    <row r="129" spans="1:9">
      <c r="A129" s="154">
        <v>4306056</v>
      </c>
      <c r="B129" s="154" t="s">
        <v>3355</v>
      </c>
      <c r="C129" s="155">
        <v>0.45026903877347924</v>
      </c>
      <c r="D129" s="156">
        <v>7841</v>
      </c>
      <c r="E129" s="157">
        <v>2.5016836930076406E-3</v>
      </c>
      <c r="F129" s="141">
        <f t="shared" si="3"/>
        <v>2653.0612244897961</v>
      </c>
      <c r="G129" s="142">
        <f t="shared" si="4"/>
        <v>6004.0408632183371</v>
      </c>
      <c r="H129" s="143">
        <f t="shared" si="5"/>
        <v>8657.1020877081337</v>
      </c>
      <c r="I129" s="158"/>
    </row>
    <row r="130" spans="1:9">
      <c r="A130" s="154">
        <v>4306072</v>
      </c>
      <c r="B130" s="154" t="s">
        <v>3356</v>
      </c>
      <c r="C130" s="155">
        <v>0.45948731803091003</v>
      </c>
      <c r="D130" s="156">
        <v>2808</v>
      </c>
      <c r="E130" s="157">
        <v>2.1884553439884108E-3</v>
      </c>
      <c r="F130" s="141">
        <f t="shared" si="3"/>
        <v>2653.0612244897961</v>
      </c>
      <c r="G130" s="142">
        <f t="shared" si="4"/>
        <v>5252.2928255721863</v>
      </c>
      <c r="H130" s="143">
        <f t="shared" si="5"/>
        <v>7905.354050061982</v>
      </c>
      <c r="I130" s="158"/>
    </row>
    <row r="131" spans="1:9">
      <c r="A131" s="154">
        <v>4306106</v>
      </c>
      <c r="B131" s="154" t="s">
        <v>3357</v>
      </c>
      <c r="C131" s="155">
        <v>0.33234084017479937</v>
      </c>
      <c r="D131" s="156">
        <v>63358</v>
      </c>
      <c r="E131" s="157">
        <v>2.5261464626155964E-3</v>
      </c>
      <c r="F131" s="141">
        <f t="shared" si="3"/>
        <v>2653.0612244897961</v>
      </c>
      <c r="G131" s="142">
        <f t="shared" si="4"/>
        <v>6062.7515102774314</v>
      </c>
      <c r="H131" s="143">
        <f t="shared" si="5"/>
        <v>8715.8127347672271</v>
      </c>
      <c r="I131" s="158"/>
    </row>
    <row r="132" spans="1:9">
      <c r="A132" s="154">
        <v>4306130</v>
      </c>
      <c r="B132" s="154" t="s">
        <v>3358</v>
      </c>
      <c r="C132" s="155">
        <v>0.31713723444173203</v>
      </c>
      <c r="D132" s="156">
        <v>2001</v>
      </c>
      <c r="E132" s="157">
        <v>1.4356179913604422E-3</v>
      </c>
      <c r="F132" s="141">
        <f t="shared" si="3"/>
        <v>2653.0612244897961</v>
      </c>
      <c r="G132" s="142">
        <f t="shared" si="4"/>
        <v>3445.4831792650612</v>
      </c>
      <c r="H132" s="143">
        <f t="shared" si="5"/>
        <v>6098.5444037548568</v>
      </c>
      <c r="I132" s="158"/>
    </row>
    <row r="133" spans="1:9">
      <c r="A133" s="154">
        <v>4306205</v>
      </c>
      <c r="B133" s="154" t="s">
        <v>3359</v>
      </c>
      <c r="C133" s="155">
        <v>0.28382083360795496</v>
      </c>
      <c r="D133" s="156">
        <v>12528</v>
      </c>
      <c r="E133" s="157">
        <v>1.6917302980109321E-3</v>
      </c>
      <c r="F133" s="141">
        <f t="shared" si="3"/>
        <v>2653.0612244897961</v>
      </c>
      <c r="G133" s="142">
        <f t="shared" si="4"/>
        <v>4060.152715226237</v>
      </c>
      <c r="H133" s="143">
        <f t="shared" si="5"/>
        <v>6713.2139397160336</v>
      </c>
      <c r="I133" s="158"/>
    </row>
    <row r="134" spans="1:9">
      <c r="A134" s="154">
        <v>4306304</v>
      </c>
      <c r="B134" s="154" t="s">
        <v>3360</v>
      </c>
      <c r="C134" s="155">
        <v>0.21532390610964214</v>
      </c>
      <c r="D134" s="156">
        <v>4370</v>
      </c>
      <c r="E134" s="157">
        <v>1.0958952877588967E-3</v>
      </c>
      <c r="F134" s="141">
        <f t="shared" si="3"/>
        <v>2653.0612244897961</v>
      </c>
      <c r="G134" s="142">
        <f t="shared" si="4"/>
        <v>2630.1486906213522</v>
      </c>
      <c r="H134" s="143">
        <f t="shared" si="5"/>
        <v>5283.2099151111488</v>
      </c>
      <c r="I134" s="158"/>
    </row>
    <row r="135" spans="1:9">
      <c r="A135" s="154">
        <v>4306320</v>
      </c>
      <c r="B135" s="154" t="s">
        <v>3361</v>
      </c>
      <c r="C135" s="155">
        <v>0.51602498363988025</v>
      </c>
      <c r="D135" s="156">
        <v>3034</v>
      </c>
      <c r="E135" s="157">
        <v>2.4864381439408173E-3</v>
      </c>
      <c r="F135" s="141">
        <f t="shared" si="3"/>
        <v>2653.0612244897961</v>
      </c>
      <c r="G135" s="142">
        <f t="shared" si="4"/>
        <v>5967.4515454579614</v>
      </c>
      <c r="H135" s="143">
        <f t="shared" si="5"/>
        <v>8620.512769947758</v>
      </c>
      <c r="I135" s="158"/>
    </row>
    <row r="136" spans="1:9">
      <c r="A136" s="154">
        <v>4306353</v>
      </c>
      <c r="B136" s="154" t="s">
        <v>3362</v>
      </c>
      <c r="C136" s="155">
        <v>0.53711044689404241</v>
      </c>
      <c r="D136" s="156">
        <v>2650</v>
      </c>
      <c r="E136" s="157">
        <v>2.5360340192826926E-3</v>
      </c>
      <c r="F136" s="141">
        <f t="shared" si="3"/>
        <v>2653.0612244897961</v>
      </c>
      <c r="G136" s="142">
        <f t="shared" si="4"/>
        <v>6086.481646278462</v>
      </c>
      <c r="H136" s="143">
        <f t="shared" si="5"/>
        <v>8739.5428707682586</v>
      </c>
      <c r="I136" s="158"/>
    </row>
    <row r="137" spans="1:9">
      <c r="A137" s="154">
        <v>4306379</v>
      </c>
      <c r="B137" s="154" t="s">
        <v>3363</v>
      </c>
      <c r="C137" s="155">
        <v>0.47931251748512754</v>
      </c>
      <c r="D137" s="156">
        <v>2976</v>
      </c>
      <c r="E137" s="157">
        <v>2.3028640728027E-3</v>
      </c>
      <c r="F137" s="141">
        <f t="shared" ref="F137:F200" si="6">$B$3/490</f>
        <v>2653.0612244897961</v>
      </c>
      <c r="G137" s="142">
        <f t="shared" ref="G137:G200" si="7">$B$4*E137</f>
        <v>5526.8737747264804</v>
      </c>
      <c r="H137" s="143">
        <f t="shared" ref="H137:H200" si="8">F137+G137</f>
        <v>8179.934999216277</v>
      </c>
      <c r="I137" s="158"/>
    </row>
    <row r="138" spans="1:9">
      <c r="A138" s="154">
        <v>4306403</v>
      </c>
      <c r="B138" s="154" t="s">
        <v>3364</v>
      </c>
      <c r="C138" s="155">
        <v>0.2608537126047995</v>
      </c>
      <c r="D138" s="156">
        <v>30354</v>
      </c>
      <c r="E138" s="157">
        <v>1.7755544946880251E-3</v>
      </c>
      <c r="F138" s="141">
        <f t="shared" si="6"/>
        <v>2653.0612244897961</v>
      </c>
      <c r="G138" s="142">
        <f t="shared" si="7"/>
        <v>4261.3307872512605</v>
      </c>
      <c r="H138" s="143">
        <f t="shared" si="8"/>
        <v>6914.3920117410562</v>
      </c>
      <c r="I138" s="158"/>
    </row>
    <row r="139" spans="1:9">
      <c r="A139" s="154">
        <v>4306429</v>
      </c>
      <c r="B139" s="154" t="s">
        <v>3365</v>
      </c>
      <c r="C139" s="155">
        <v>0.51081458655197043</v>
      </c>
      <c r="D139" s="156">
        <v>2096</v>
      </c>
      <c r="E139" s="157">
        <v>2.3285017913558148E-3</v>
      </c>
      <c r="F139" s="141">
        <f t="shared" si="6"/>
        <v>2653.0612244897961</v>
      </c>
      <c r="G139" s="142">
        <f t="shared" si="7"/>
        <v>5588.4042992539553</v>
      </c>
      <c r="H139" s="143">
        <f t="shared" si="8"/>
        <v>8241.465523743751</v>
      </c>
      <c r="I139" s="158"/>
    </row>
    <row r="140" spans="1:9">
      <c r="A140" s="154">
        <v>4306452</v>
      </c>
      <c r="B140" s="154" t="s">
        <v>3366</v>
      </c>
      <c r="C140" s="155">
        <v>0.21863406306322081</v>
      </c>
      <c r="D140" s="156">
        <v>3224</v>
      </c>
      <c r="E140" s="157">
        <v>1.06311849857754E-3</v>
      </c>
      <c r="F140" s="141">
        <f t="shared" si="6"/>
        <v>2653.0612244897961</v>
      </c>
      <c r="G140" s="142">
        <f t="shared" si="7"/>
        <v>2551.484396586096</v>
      </c>
      <c r="H140" s="143">
        <f t="shared" si="8"/>
        <v>5204.5456210758921</v>
      </c>
      <c r="I140" s="158"/>
    </row>
    <row r="141" spans="1:9">
      <c r="A141" s="154">
        <v>4306502</v>
      </c>
      <c r="B141" s="154" t="s">
        <v>3367</v>
      </c>
      <c r="C141" s="155">
        <v>0.57078054149772328</v>
      </c>
      <c r="D141" s="156">
        <v>14427</v>
      </c>
      <c r="E141" s="157">
        <v>3.4749627882363016E-3</v>
      </c>
      <c r="F141" s="141">
        <f t="shared" si="6"/>
        <v>2653.0612244897961</v>
      </c>
      <c r="G141" s="142">
        <f t="shared" si="7"/>
        <v>8339.9106917671234</v>
      </c>
      <c r="H141" s="143">
        <f t="shared" si="8"/>
        <v>10992.97191625692</v>
      </c>
      <c r="I141" s="158"/>
    </row>
    <row r="142" spans="1:9">
      <c r="A142" s="154">
        <v>4306551</v>
      </c>
      <c r="B142" s="154" t="s">
        <v>3368</v>
      </c>
      <c r="C142" s="155">
        <v>0.40930788489515613</v>
      </c>
      <c r="D142" s="156">
        <v>2511</v>
      </c>
      <c r="E142" s="157">
        <v>1.9170423726237078E-3</v>
      </c>
      <c r="F142" s="141">
        <f t="shared" si="6"/>
        <v>2653.0612244897961</v>
      </c>
      <c r="G142" s="142">
        <f t="shared" si="7"/>
        <v>4600.9016942968983</v>
      </c>
      <c r="H142" s="143">
        <f t="shared" si="8"/>
        <v>7253.962918786694</v>
      </c>
      <c r="I142" s="158"/>
    </row>
    <row r="143" spans="1:9">
      <c r="A143" s="154">
        <v>4306601</v>
      </c>
      <c r="B143" s="154" t="s">
        <v>3369</v>
      </c>
      <c r="C143" s="155">
        <v>0.39503531611663151</v>
      </c>
      <c r="D143" s="156">
        <v>38956</v>
      </c>
      <c r="E143" s="157">
        <v>2.7914295473124729E-3</v>
      </c>
      <c r="F143" s="141">
        <f t="shared" si="6"/>
        <v>2653.0612244897961</v>
      </c>
      <c r="G143" s="142">
        <f t="shared" si="7"/>
        <v>6699.4309135499352</v>
      </c>
      <c r="H143" s="143">
        <f t="shared" si="8"/>
        <v>9352.4921380397318</v>
      </c>
      <c r="I143" s="158"/>
    </row>
    <row r="144" spans="1:9">
      <c r="A144" s="154">
        <v>4306700</v>
      </c>
      <c r="B144" s="154" t="s">
        <v>3370</v>
      </c>
      <c r="C144" s="155">
        <v>0.32191253573071282</v>
      </c>
      <c r="D144" s="156">
        <v>3233</v>
      </c>
      <c r="E144" s="157">
        <v>1.5659696441266573E-3</v>
      </c>
      <c r="F144" s="141">
        <f t="shared" si="6"/>
        <v>2653.0612244897961</v>
      </c>
      <c r="G144" s="142">
        <f t="shared" si="7"/>
        <v>3758.3271459039775</v>
      </c>
      <c r="H144" s="143">
        <f t="shared" si="8"/>
        <v>6411.3883703937736</v>
      </c>
      <c r="I144" s="158"/>
    </row>
    <row r="145" spans="1:9">
      <c r="A145" s="154">
        <v>4306734</v>
      </c>
      <c r="B145" s="154" t="s">
        <v>3371</v>
      </c>
      <c r="C145" s="155">
        <v>0.32068943239789349</v>
      </c>
      <c r="D145" s="156">
        <v>4867</v>
      </c>
      <c r="E145" s="157">
        <v>1.6587404874190215E-3</v>
      </c>
      <c r="F145" s="141">
        <f t="shared" si="6"/>
        <v>2653.0612244897961</v>
      </c>
      <c r="G145" s="142">
        <f t="shared" si="7"/>
        <v>3980.9771698056516</v>
      </c>
      <c r="H145" s="143">
        <f t="shared" si="8"/>
        <v>6634.0383942954477</v>
      </c>
      <c r="I145" s="158"/>
    </row>
    <row r="146" spans="1:9">
      <c r="A146" s="154">
        <v>4306759</v>
      </c>
      <c r="B146" s="154" t="s">
        <v>3372</v>
      </c>
      <c r="C146" s="155">
        <v>0.28153999483612935</v>
      </c>
      <c r="D146" s="156">
        <v>1967</v>
      </c>
      <c r="E146" s="157">
        <v>1.2712042807463588E-3</v>
      </c>
      <c r="F146" s="141">
        <f t="shared" si="6"/>
        <v>2653.0612244897961</v>
      </c>
      <c r="G146" s="142">
        <f t="shared" si="7"/>
        <v>3050.8902737912613</v>
      </c>
      <c r="H146" s="143">
        <f t="shared" si="8"/>
        <v>5703.9514982810579</v>
      </c>
      <c r="I146" s="158"/>
    </row>
    <row r="147" spans="1:9">
      <c r="A147" s="154">
        <v>4306767</v>
      </c>
      <c r="B147" s="154" t="s">
        <v>3373</v>
      </c>
      <c r="C147" s="155">
        <v>0.39350703109965895</v>
      </c>
      <c r="D147" s="156">
        <v>37667</v>
      </c>
      <c r="E147" s="157">
        <v>2.7666310442741463E-3</v>
      </c>
      <c r="F147" s="141">
        <f t="shared" si="6"/>
        <v>2653.0612244897961</v>
      </c>
      <c r="G147" s="142">
        <f t="shared" si="7"/>
        <v>6639.914506257951</v>
      </c>
      <c r="H147" s="143">
        <f t="shared" si="8"/>
        <v>9292.9757307477466</v>
      </c>
      <c r="I147" s="158"/>
    </row>
    <row r="148" spans="1:9">
      <c r="A148" s="154">
        <v>4306809</v>
      </c>
      <c r="B148" s="154" t="s">
        <v>3374</v>
      </c>
      <c r="C148" s="155">
        <v>0.28282966050351332</v>
      </c>
      <c r="D148" s="156">
        <v>21841</v>
      </c>
      <c r="E148" s="157">
        <v>1.8324005962676011E-3</v>
      </c>
      <c r="F148" s="141">
        <f t="shared" si="6"/>
        <v>2653.0612244897961</v>
      </c>
      <c r="G148" s="142">
        <f t="shared" si="7"/>
        <v>4397.7614310422423</v>
      </c>
      <c r="H148" s="143">
        <f t="shared" si="8"/>
        <v>7050.822655532038</v>
      </c>
      <c r="I148" s="158"/>
    </row>
    <row r="149" spans="1:9">
      <c r="A149" s="154">
        <v>4306908</v>
      </c>
      <c r="B149" s="154" t="s">
        <v>3375</v>
      </c>
      <c r="C149" s="155">
        <v>0.47412739722667685</v>
      </c>
      <c r="D149" s="156">
        <v>24625</v>
      </c>
      <c r="E149" s="157">
        <v>3.1275631090608162E-3</v>
      </c>
      <c r="F149" s="141">
        <f t="shared" si="6"/>
        <v>2653.0612244897961</v>
      </c>
      <c r="G149" s="142">
        <f t="shared" si="7"/>
        <v>7506.1514617459588</v>
      </c>
      <c r="H149" s="143">
        <f t="shared" si="8"/>
        <v>10159.212686235755</v>
      </c>
      <c r="I149" s="158"/>
    </row>
    <row r="150" spans="1:9">
      <c r="A150" s="154">
        <v>4306924</v>
      </c>
      <c r="B150" s="154" t="s">
        <v>3376</v>
      </c>
      <c r="C150" s="155">
        <v>0.3836624805900069</v>
      </c>
      <c r="D150" s="156">
        <v>1595</v>
      </c>
      <c r="E150" s="157">
        <v>1.6786804317113469E-3</v>
      </c>
      <c r="F150" s="141">
        <f t="shared" si="6"/>
        <v>2653.0612244897961</v>
      </c>
      <c r="G150" s="142">
        <f t="shared" si="7"/>
        <v>4028.8330361072326</v>
      </c>
      <c r="H150" s="143">
        <f t="shared" si="8"/>
        <v>6681.8942605970287</v>
      </c>
      <c r="I150" s="158"/>
    </row>
    <row r="151" spans="1:9">
      <c r="A151" s="154">
        <v>4306932</v>
      </c>
      <c r="B151" s="154" t="s">
        <v>3377</v>
      </c>
      <c r="C151" s="155">
        <v>0.39503399485071272</v>
      </c>
      <c r="D151" s="156">
        <v>9402</v>
      </c>
      <c r="E151" s="157">
        <v>2.2553923450393922E-3</v>
      </c>
      <c r="F151" s="141">
        <f t="shared" si="6"/>
        <v>2653.0612244897961</v>
      </c>
      <c r="G151" s="142">
        <f t="shared" si="7"/>
        <v>5412.9416280945416</v>
      </c>
      <c r="H151" s="143">
        <f t="shared" si="8"/>
        <v>8066.0028525843372</v>
      </c>
      <c r="I151" s="158"/>
    </row>
    <row r="152" spans="1:9">
      <c r="A152" s="154">
        <v>4306957</v>
      </c>
      <c r="B152" s="154" t="s">
        <v>3378</v>
      </c>
      <c r="C152" s="155">
        <v>0.36278800375558989</v>
      </c>
      <c r="D152" s="156">
        <v>3059</v>
      </c>
      <c r="E152" s="157">
        <v>1.7502272199812555E-3</v>
      </c>
      <c r="F152" s="141">
        <f t="shared" si="6"/>
        <v>2653.0612244897961</v>
      </c>
      <c r="G152" s="142">
        <f t="shared" si="7"/>
        <v>4200.5453279550129</v>
      </c>
      <c r="H152" s="143">
        <f t="shared" si="8"/>
        <v>6853.6065524448095</v>
      </c>
      <c r="I152" s="158"/>
    </row>
    <row r="153" spans="1:9">
      <c r="A153" s="154">
        <v>4306973</v>
      </c>
      <c r="B153" s="154" t="s">
        <v>3379</v>
      </c>
      <c r="C153" s="155">
        <v>0.39660600110952415</v>
      </c>
      <c r="D153" s="156">
        <v>3190</v>
      </c>
      <c r="E153" s="157">
        <v>1.9254510319968515E-3</v>
      </c>
      <c r="F153" s="141">
        <f t="shared" si="6"/>
        <v>2653.0612244897961</v>
      </c>
      <c r="G153" s="142">
        <f t="shared" si="7"/>
        <v>4621.0824767924432</v>
      </c>
      <c r="H153" s="143">
        <f t="shared" si="8"/>
        <v>7274.1437012822389</v>
      </c>
      <c r="I153" s="158"/>
    </row>
    <row r="154" spans="1:9">
      <c r="A154" s="154">
        <v>4307005</v>
      </c>
      <c r="B154" s="154" t="s">
        <v>3380</v>
      </c>
      <c r="C154" s="155">
        <v>0.28814220681786523</v>
      </c>
      <c r="D154" s="156">
        <v>103074</v>
      </c>
      <c r="E154" s="157">
        <v>2.3560464146806523E-3</v>
      </c>
      <c r="F154" s="141">
        <f t="shared" si="6"/>
        <v>2653.0612244897961</v>
      </c>
      <c r="G154" s="142">
        <f t="shared" si="7"/>
        <v>5654.511395233566</v>
      </c>
      <c r="H154" s="143">
        <f t="shared" si="8"/>
        <v>8307.5726197233616</v>
      </c>
      <c r="I154" s="158"/>
    </row>
    <row r="155" spans="1:9">
      <c r="A155" s="154">
        <v>4307054</v>
      </c>
      <c r="B155" s="154" t="s">
        <v>3381</v>
      </c>
      <c r="C155" s="155">
        <v>0.32625572322768043</v>
      </c>
      <c r="D155" s="156">
        <v>3075</v>
      </c>
      <c r="E155" s="157">
        <v>1.5752137760336828E-3</v>
      </c>
      <c r="F155" s="141">
        <f t="shared" si="6"/>
        <v>2653.0612244897961</v>
      </c>
      <c r="G155" s="142">
        <f t="shared" si="7"/>
        <v>3780.5130624808389</v>
      </c>
      <c r="H155" s="143">
        <f t="shared" si="8"/>
        <v>6433.5742869706355</v>
      </c>
      <c r="I155" s="158"/>
    </row>
    <row r="156" spans="1:9">
      <c r="A156" s="154">
        <v>4307104</v>
      </c>
      <c r="B156" s="154" t="s">
        <v>3382</v>
      </c>
      <c r="C156" s="155">
        <v>0.51272760366396564</v>
      </c>
      <c r="D156" s="156">
        <v>6488</v>
      </c>
      <c r="E156" s="157">
        <v>2.7689041339520461E-3</v>
      </c>
      <c r="F156" s="141">
        <f t="shared" si="6"/>
        <v>2653.0612244897961</v>
      </c>
      <c r="G156" s="142">
        <f t="shared" si="7"/>
        <v>6645.3699214849103</v>
      </c>
      <c r="H156" s="143">
        <f t="shared" si="8"/>
        <v>9298.4311459747059</v>
      </c>
      <c r="I156" s="158"/>
    </row>
    <row r="157" spans="1:9">
      <c r="A157" s="154">
        <v>4307203</v>
      </c>
      <c r="B157" s="154" t="s">
        <v>3383</v>
      </c>
      <c r="C157" s="155">
        <v>0.36046314463080109</v>
      </c>
      <c r="D157" s="156">
        <v>4985</v>
      </c>
      <c r="E157" s="157">
        <v>1.8711785738330319E-3</v>
      </c>
      <c r="F157" s="141">
        <f t="shared" si="6"/>
        <v>2653.0612244897961</v>
      </c>
      <c r="G157" s="142">
        <f t="shared" si="7"/>
        <v>4490.8285771992769</v>
      </c>
      <c r="H157" s="143">
        <f t="shared" si="8"/>
        <v>7143.8898016890726</v>
      </c>
      <c r="I157" s="158"/>
    </row>
    <row r="158" spans="1:9">
      <c r="A158" s="154">
        <v>4307302</v>
      </c>
      <c r="B158" s="154" t="s">
        <v>3384</v>
      </c>
      <c r="C158" s="155">
        <v>0.41710513981355707</v>
      </c>
      <c r="D158" s="156">
        <v>7714</v>
      </c>
      <c r="E158" s="157">
        <v>2.3117564662189969E-3</v>
      </c>
      <c r="F158" s="141">
        <f t="shared" si="6"/>
        <v>2653.0612244897961</v>
      </c>
      <c r="G158" s="142">
        <f t="shared" si="7"/>
        <v>5548.2155189255927</v>
      </c>
      <c r="H158" s="143">
        <f t="shared" si="8"/>
        <v>8201.2767434153884</v>
      </c>
      <c r="I158" s="158"/>
    </row>
    <row r="159" spans="1:9">
      <c r="A159" s="154">
        <v>4307401</v>
      </c>
      <c r="B159" s="154" t="s">
        <v>3385</v>
      </c>
      <c r="C159" s="155">
        <v>0.45302835167351779</v>
      </c>
      <c r="D159" s="156">
        <v>3297</v>
      </c>
      <c r="E159" s="157">
        <v>2.2102826700791125E-3</v>
      </c>
      <c r="F159" s="141">
        <f t="shared" si="6"/>
        <v>2653.0612244897961</v>
      </c>
      <c r="G159" s="142">
        <f t="shared" si="7"/>
        <v>5304.6784081898695</v>
      </c>
      <c r="H159" s="143">
        <f t="shared" si="8"/>
        <v>7957.7396326796661</v>
      </c>
      <c r="I159" s="158"/>
    </row>
    <row r="160" spans="1:9">
      <c r="A160" s="154">
        <v>4307450</v>
      </c>
      <c r="B160" s="154" t="s">
        <v>3386</v>
      </c>
      <c r="C160" s="155">
        <v>0.44090090290704503</v>
      </c>
      <c r="D160" s="156">
        <v>3511</v>
      </c>
      <c r="E160" s="157">
        <v>2.1715018665560658E-3</v>
      </c>
      <c r="F160" s="141">
        <f t="shared" si="6"/>
        <v>2653.0612244897961</v>
      </c>
      <c r="G160" s="142">
        <f t="shared" si="7"/>
        <v>5211.6044797345576</v>
      </c>
      <c r="H160" s="143">
        <f t="shared" si="8"/>
        <v>7864.6657042243532</v>
      </c>
      <c r="I160" s="158"/>
    </row>
    <row r="161" spans="1:9">
      <c r="A161" s="154">
        <v>4307500</v>
      </c>
      <c r="B161" s="154" t="s">
        <v>3387</v>
      </c>
      <c r="C161" s="155">
        <v>0.2907412357468398</v>
      </c>
      <c r="D161" s="156">
        <v>15722</v>
      </c>
      <c r="E161" s="157">
        <v>1.7930293360008097E-3</v>
      </c>
      <c r="F161" s="141">
        <f t="shared" si="6"/>
        <v>2653.0612244897961</v>
      </c>
      <c r="G161" s="142">
        <f t="shared" si="7"/>
        <v>4303.2704064019435</v>
      </c>
      <c r="H161" s="143">
        <f t="shared" si="8"/>
        <v>6956.3316308917401</v>
      </c>
      <c r="I161" s="158"/>
    </row>
    <row r="162" spans="1:9">
      <c r="A162" s="154">
        <v>4307559</v>
      </c>
      <c r="B162" s="154" t="s">
        <v>3388</v>
      </c>
      <c r="C162" s="155">
        <v>0.27802183757690602</v>
      </c>
      <c r="D162" s="156">
        <v>6198</v>
      </c>
      <c r="E162" s="157">
        <v>1.4911496799263038E-3</v>
      </c>
      <c r="F162" s="141">
        <f t="shared" si="6"/>
        <v>2653.0612244897961</v>
      </c>
      <c r="G162" s="142">
        <f t="shared" si="7"/>
        <v>3578.7592318231291</v>
      </c>
      <c r="H162" s="143">
        <f t="shared" si="8"/>
        <v>6231.8204563129257</v>
      </c>
      <c r="I162" s="158"/>
    </row>
    <row r="163" spans="1:9">
      <c r="A163" s="154">
        <v>4307609</v>
      </c>
      <c r="B163" s="154" t="s">
        <v>3389</v>
      </c>
      <c r="C163" s="155">
        <v>0.31455883133788393</v>
      </c>
      <c r="D163" s="156">
        <v>46899</v>
      </c>
      <c r="E163" s="157">
        <v>2.2854988885014022E-3</v>
      </c>
      <c r="F163" s="141">
        <f t="shared" si="6"/>
        <v>2653.0612244897961</v>
      </c>
      <c r="G163" s="142">
        <f t="shared" si="7"/>
        <v>5485.1973324033652</v>
      </c>
      <c r="H163" s="143">
        <f t="shared" si="8"/>
        <v>8138.2585568931609</v>
      </c>
      <c r="I163" s="158"/>
    </row>
    <row r="164" spans="1:9">
      <c r="A164" s="154">
        <v>4307708</v>
      </c>
      <c r="B164" s="154" t="s">
        <v>3390</v>
      </c>
      <c r="C164" s="155">
        <v>0.30190359755124152</v>
      </c>
      <c r="D164" s="156">
        <v>85161</v>
      </c>
      <c r="E164" s="157">
        <v>2.3988826060922716E-3</v>
      </c>
      <c r="F164" s="141">
        <f t="shared" si="6"/>
        <v>2653.0612244897961</v>
      </c>
      <c r="G164" s="142">
        <f t="shared" si="7"/>
        <v>5757.3182546214521</v>
      </c>
      <c r="H164" s="143">
        <f t="shared" si="8"/>
        <v>8410.3794791112487</v>
      </c>
      <c r="I164" s="158"/>
    </row>
    <row r="165" spans="1:9">
      <c r="A165" s="154">
        <v>4307807</v>
      </c>
      <c r="B165" s="154" t="s">
        <v>3391</v>
      </c>
      <c r="C165" s="155">
        <v>0.2709517255858766</v>
      </c>
      <c r="D165" s="156">
        <v>33291</v>
      </c>
      <c r="E165" s="157">
        <v>1.8700169442474161E-3</v>
      </c>
      <c r="F165" s="141">
        <f t="shared" si="6"/>
        <v>2653.0612244897961</v>
      </c>
      <c r="G165" s="142">
        <f t="shared" si="7"/>
        <v>4488.0406661937986</v>
      </c>
      <c r="H165" s="143">
        <f t="shared" si="8"/>
        <v>7141.1018906835943</v>
      </c>
      <c r="I165" s="158"/>
    </row>
    <row r="166" spans="1:9">
      <c r="A166" s="154">
        <v>4307815</v>
      </c>
      <c r="B166" s="154" t="s">
        <v>3392</v>
      </c>
      <c r="C166" s="155">
        <v>0.34223021208776111</v>
      </c>
      <c r="D166" s="156">
        <v>3526</v>
      </c>
      <c r="E166" s="157">
        <v>1.6866123924341695E-3</v>
      </c>
      <c r="F166" s="141">
        <f t="shared" si="6"/>
        <v>2653.0612244897961</v>
      </c>
      <c r="G166" s="142">
        <f t="shared" si="7"/>
        <v>4047.8697418420065</v>
      </c>
      <c r="H166" s="143">
        <f t="shared" si="8"/>
        <v>6700.9309663318027</v>
      </c>
      <c r="I166" s="158"/>
    </row>
    <row r="167" spans="1:9">
      <c r="A167" s="154">
        <v>4307831</v>
      </c>
      <c r="B167" s="154" t="s">
        <v>3393</v>
      </c>
      <c r="C167" s="155">
        <v>0.39925087784794144</v>
      </c>
      <c r="D167" s="156">
        <v>2921</v>
      </c>
      <c r="E167" s="157">
        <v>1.9128468831762487E-3</v>
      </c>
      <c r="F167" s="141">
        <f t="shared" si="6"/>
        <v>2653.0612244897961</v>
      </c>
      <c r="G167" s="142">
        <f t="shared" si="7"/>
        <v>4590.8325196229971</v>
      </c>
      <c r="H167" s="143">
        <f t="shared" si="8"/>
        <v>7243.8937441127928</v>
      </c>
      <c r="I167" s="158"/>
    </row>
    <row r="168" spans="1:9">
      <c r="A168" s="154">
        <v>4307864</v>
      </c>
      <c r="B168" s="154" t="s">
        <v>3394</v>
      </c>
      <c r="C168" s="155">
        <v>0.22758852171024319</v>
      </c>
      <c r="D168" s="156">
        <v>2589</v>
      </c>
      <c r="E168" s="157">
        <v>1.0708404227440722E-3</v>
      </c>
      <c r="F168" s="141">
        <f t="shared" si="6"/>
        <v>2653.0612244897961</v>
      </c>
      <c r="G168" s="142">
        <f t="shared" si="7"/>
        <v>2570.0170145857733</v>
      </c>
      <c r="H168" s="143">
        <f t="shared" si="8"/>
        <v>5223.0782390755694</v>
      </c>
      <c r="I168" s="158"/>
    </row>
    <row r="169" spans="1:9">
      <c r="A169" s="154">
        <v>4307906</v>
      </c>
      <c r="B169" s="154" t="s">
        <v>3395</v>
      </c>
      <c r="C169" s="155">
        <v>0.28299946701998152</v>
      </c>
      <c r="D169" s="156">
        <v>69040</v>
      </c>
      <c r="E169" s="157">
        <v>2.1789904628070761E-3</v>
      </c>
      <c r="F169" s="141">
        <f t="shared" si="6"/>
        <v>2653.0612244897961</v>
      </c>
      <c r="G169" s="142">
        <f t="shared" si="7"/>
        <v>5229.5771107369828</v>
      </c>
      <c r="H169" s="143">
        <f t="shared" si="8"/>
        <v>7882.6383352267785</v>
      </c>
      <c r="I169" s="158"/>
    </row>
    <row r="170" spans="1:9">
      <c r="A170" s="154">
        <v>4308003</v>
      </c>
      <c r="B170" s="154" t="s">
        <v>3396</v>
      </c>
      <c r="C170" s="155">
        <v>0.328644142136088</v>
      </c>
      <c r="D170" s="156">
        <v>6617</v>
      </c>
      <c r="E170" s="157">
        <v>1.7800395844929818E-3</v>
      </c>
      <c r="F170" s="141">
        <f t="shared" si="6"/>
        <v>2653.0612244897961</v>
      </c>
      <c r="G170" s="142">
        <f t="shared" si="7"/>
        <v>4272.0950027831559</v>
      </c>
      <c r="H170" s="143">
        <f t="shared" si="8"/>
        <v>6925.1562272729516</v>
      </c>
      <c r="I170" s="158"/>
    </row>
    <row r="171" spans="1:9">
      <c r="A171" s="154">
        <v>4308052</v>
      </c>
      <c r="B171" s="154" t="s">
        <v>3397</v>
      </c>
      <c r="C171" s="155">
        <v>0.50410730724165498</v>
      </c>
      <c r="D171" s="156">
        <v>2769</v>
      </c>
      <c r="E171" s="157">
        <v>2.3959405098023263E-3</v>
      </c>
      <c r="F171" s="141">
        <f t="shared" si="6"/>
        <v>2653.0612244897961</v>
      </c>
      <c r="G171" s="142">
        <f t="shared" si="7"/>
        <v>5750.257223525583</v>
      </c>
      <c r="H171" s="143">
        <f t="shared" si="8"/>
        <v>8403.3184480153795</v>
      </c>
      <c r="I171" s="158"/>
    </row>
    <row r="172" spans="1:9">
      <c r="A172" s="154">
        <v>4308078</v>
      </c>
      <c r="B172" s="154" t="s">
        <v>3398</v>
      </c>
      <c r="C172" s="155">
        <v>0.38579615475413259</v>
      </c>
      <c r="D172" s="156">
        <v>4303</v>
      </c>
      <c r="E172" s="157">
        <v>1.9589718304620237E-3</v>
      </c>
      <c r="F172" s="141">
        <f t="shared" si="6"/>
        <v>2653.0612244897961</v>
      </c>
      <c r="G172" s="142">
        <f t="shared" si="7"/>
        <v>4701.5323931088569</v>
      </c>
      <c r="H172" s="143">
        <f t="shared" si="8"/>
        <v>7354.5936175986535</v>
      </c>
      <c r="I172" s="158"/>
    </row>
    <row r="173" spans="1:9">
      <c r="A173" s="154">
        <v>4308102</v>
      </c>
      <c r="B173" s="154" t="s">
        <v>3399</v>
      </c>
      <c r="C173" s="155">
        <v>0.27963613302912432</v>
      </c>
      <c r="D173" s="156">
        <v>13490</v>
      </c>
      <c r="E173" s="157">
        <v>1.6853871355346354E-3</v>
      </c>
      <c r="F173" s="141">
        <f t="shared" si="6"/>
        <v>2653.0612244897961</v>
      </c>
      <c r="G173" s="142">
        <f t="shared" si="7"/>
        <v>4044.9291252831249</v>
      </c>
      <c r="H173" s="143">
        <f t="shared" si="8"/>
        <v>6697.990349772921</v>
      </c>
      <c r="I173" s="158"/>
    </row>
    <row r="174" spans="1:9">
      <c r="A174" s="154">
        <v>4308201</v>
      </c>
      <c r="B174" s="154" t="s">
        <v>3400</v>
      </c>
      <c r="C174" s="155">
        <v>0.26150200447380545</v>
      </c>
      <c r="D174" s="156">
        <v>29349</v>
      </c>
      <c r="E174" s="157">
        <v>1.7710002104623229E-3</v>
      </c>
      <c r="F174" s="141">
        <f t="shared" si="6"/>
        <v>2653.0612244897961</v>
      </c>
      <c r="G174" s="142">
        <f t="shared" si="7"/>
        <v>4250.4005051095746</v>
      </c>
      <c r="H174" s="143">
        <f t="shared" si="8"/>
        <v>6903.4617295993703</v>
      </c>
      <c r="I174" s="158"/>
    </row>
    <row r="175" spans="1:9">
      <c r="A175" s="154">
        <v>4308250</v>
      </c>
      <c r="B175" s="154" t="s">
        <v>3401</v>
      </c>
      <c r="C175" s="155">
        <v>0.38154476345192179</v>
      </c>
      <c r="D175" s="156">
        <v>1762</v>
      </c>
      <c r="E175" s="157">
        <v>1.6945366931764598E-3</v>
      </c>
      <c r="F175" s="141">
        <f t="shared" si="6"/>
        <v>2653.0612244897961</v>
      </c>
      <c r="G175" s="142">
        <f t="shared" si="7"/>
        <v>4066.8880636235035</v>
      </c>
      <c r="H175" s="143">
        <f t="shared" si="8"/>
        <v>6719.9492881132992</v>
      </c>
      <c r="I175" s="158"/>
    </row>
    <row r="176" spans="1:9">
      <c r="A176" s="154">
        <v>4308300</v>
      </c>
      <c r="B176" s="154" t="s">
        <v>3402</v>
      </c>
      <c r="C176" s="155">
        <v>0.47216182032284459</v>
      </c>
      <c r="D176" s="156">
        <v>10520</v>
      </c>
      <c r="E176" s="157">
        <v>2.7415604219026796E-3</v>
      </c>
      <c r="F176" s="141">
        <f t="shared" si="6"/>
        <v>2653.0612244897961</v>
      </c>
      <c r="G176" s="142">
        <f t="shared" si="7"/>
        <v>6579.7450125664309</v>
      </c>
      <c r="H176" s="143">
        <f t="shared" si="8"/>
        <v>9232.8062370562275</v>
      </c>
      <c r="I176" s="158"/>
    </row>
    <row r="177" spans="1:9">
      <c r="A177" s="154">
        <v>4308409</v>
      </c>
      <c r="B177" s="154" t="s">
        <v>3403</v>
      </c>
      <c r="C177" s="155">
        <v>0.4030733706212043</v>
      </c>
      <c r="D177" s="156">
        <v>6816</v>
      </c>
      <c r="E177" s="157">
        <v>2.1928965218188058E-3</v>
      </c>
      <c r="F177" s="141">
        <f t="shared" si="6"/>
        <v>2653.0612244897961</v>
      </c>
      <c r="G177" s="142">
        <f t="shared" si="7"/>
        <v>5262.9516523651337</v>
      </c>
      <c r="H177" s="143">
        <f t="shared" si="8"/>
        <v>7916.0128768549293</v>
      </c>
      <c r="I177" s="158"/>
    </row>
    <row r="178" spans="1:9">
      <c r="A178" s="154">
        <v>4308433</v>
      </c>
      <c r="B178" s="154" t="s">
        <v>3404</v>
      </c>
      <c r="C178" s="155">
        <v>0.38625421289863743</v>
      </c>
      <c r="D178" s="156">
        <v>2510</v>
      </c>
      <c r="E178" s="157">
        <v>1.8089596591016712E-3</v>
      </c>
      <c r="F178" s="141">
        <f t="shared" si="6"/>
        <v>2653.0612244897961</v>
      </c>
      <c r="G178" s="142">
        <f t="shared" si="7"/>
        <v>4341.5031818440111</v>
      </c>
      <c r="H178" s="143">
        <f t="shared" si="8"/>
        <v>6994.5644063338077</v>
      </c>
      <c r="I178" s="158"/>
    </row>
    <row r="179" spans="1:9">
      <c r="A179" s="154">
        <v>4308458</v>
      </c>
      <c r="B179" s="154" t="s">
        <v>3405</v>
      </c>
      <c r="C179" s="155">
        <v>0.29249154129001592</v>
      </c>
      <c r="D179" s="156">
        <v>4619</v>
      </c>
      <c r="E179" s="157">
        <v>1.5010670772906459E-3</v>
      </c>
      <c r="F179" s="141">
        <f t="shared" si="6"/>
        <v>2653.0612244897961</v>
      </c>
      <c r="G179" s="142">
        <f t="shared" si="7"/>
        <v>3602.5609854975501</v>
      </c>
      <c r="H179" s="143">
        <f t="shared" si="8"/>
        <v>6255.6222099873467</v>
      </c>
      <c r="I179" s="158"/>
    </row>
    <row r="180" spans="1:9">
      <c r="A180" s="154">
        <v>4308508</v>
      </c>
      <c r="B180" s="154" t="s">
        <v>3406</v>
      </c>
      <c r="C180" s="155">
        <v>0.3133379047031607</v>
      </c>
      <c r="D180" s="156">
        <v>30800</v>
      </c>
      <c r="E180" s="157">
        <v>2.1374705355901103E-3</v>
      </c>
      <c r="F180" s="141">
        <f t="shared" si="6"/>
        <v>2653.0612244897961</v>
      </c>
      <c r="G180" s="142">
        <f t="shared" si="7"/>
        <v>5129.929285416265</v>
      </c>
      <c r="H180" s="143">
        <f t="shared" si="8"/>
        <v>7782.9905099060616</v>
      </c>
      <c r="I180" s="158"/>
    </row>
    <row r="181" spans="1:9">
      <c r="A181" s="154">
        <v>4308607</v>
      </c>
      <c r="B181" s="154" t="s">
        <v>3407</v>
      </c>
      <c r="C181" s="155">
        <v>0.24578338409981343</v>
      </c>
      <c r="D181" s="156">
        <v>33114</v>
      </c>
      <c r="E181" s="157">
        <v>1.6949576857834814E-3</v>
      </c>
      <c r="F181" s="141">
        <f t="shared" si="6"/>
        <v>2653.0612244897961</v>
      </c>
      <c r="G181" s="142">
        <f t="shared" si="7"/>
        <v>4067.8984458803552</v>
      </c>
      <c r="H181" s="143">
        <f t="shared" si="8"/>
        <v>6720.9596703701518</v>
      </c>
      <c r="I181" s="158"/>
    </row>
    <row r="182" spans="1:9">
      <c r="A182" s="154">
        <v>4308656</v>
      </c>
      <c r="B182" s="154" t="s">
        <v>3408</v>
      </c>
      <c r="C182" s="155">
        <v>0.45749024919601206</v>
      </c>
      <c r="D182" s="156">
        <v>2756</v>
      </c>
      <c r="E182" s="157">
        <v>2.1728428558521647E-3</v>
      </c>
      <c r="F182" s="141">
        <f t="shared" si="6"/>
        <v>2653.0612244897961</v>
      </c>
      <c r="G182" s="142">
        <f t="shared" si="7"/>
        <v>5214.8228540451955</v>
      </c>
      <c r="H182" s="143">
        <f t="shared" si="8"/>
        <v>7867.8840785349912</v>
      </c>
      <c r="I182" s="158"/>
    </row>
    <row r="183" spans="1:9">
      <c r="A183" s="154">
        <v>4308706</v>
      </c>
      <c r="B183" s="154" t="s">
        <v>3409</v>
      </c>
      <c r="C183" s="155">
        <v>0.3294730132071767</v>
      </c>
      <c r="D183" s="156">
        <v>5880</v>
      </c>
      <c r="E183" s="157">
        <v>1.753198300813347E-3</v>
      </c>
      <c r="F183" s="141">
        <f t="shared" si="6"/>
        <v>2653.0612244897961</v>
      </c>
      <c r="G183" s="142">
        <f t="shared" si="7"/>
        <v>4207.6759219520327</v>
      </c>
      <c r="H183" s="143">
        <f t="shared" si="8"/>
        <v>6860.7371464418284</v>
      </c>
      <c r="I183" s="158"/>
    </row>
    <row r="184" spans="1:9">
      <c r="A184" s="154">
        <v>4308805</v>
      </c>
      <c r="B184" s="154" t="s">
        <v>3410</v>
      </c>
      <c r="C184" s="155">
        <v>0.38978885712192579</v>
      </c>
      <c r="D184" s="156">
        <v>8394</v>
      </c>
      <c r="E184" s="157">
        <v>2.1879095246791517E-3</v>
      </c>
      <c r="F184" s="141">
        <f t="shared" si="6"/>
        <v>2653.0612244897961</v>
      </c>
      <c r="G184" s="142">
        <f t="shared" si="7"/>
        <v>5250.9828592299646</v>
      </c>
      <c r="H184" s="143">
        <f t="shared" si="8"/>
        <v>7904.0440837197602</v>
      </c>
      <c r="I184" s="158"/>
    </row>
    <row r="185" spans="1:9">
      <c r="A185" s="154">
        <v>4308854</v>
      </c>
      <c r="B185" s="154" t="s">
        <v>3411</v>
      </c>
      <c r="C185" s="155">
        <v>0.41934014651280666</v>
      </c>
      <c r="D185" s="156">
        <v>1919</v>
      </c>
      <c r="E185" s="157">
        <v>1.8863934647838745E-3</v>
      </c>
      <c r="F185" s="141">
        <f t="shared" si="6"/>
        <v>2653.0612244897961</v>
      </c>
      <c r="G185" s="142">
        <f t="shared" si="7"/>
        <v>4527.3443154812985</v>
      </c>
      <c r="H185" s="143">
        <f t="shared" si="8"/>
        <v>7180.4055399710942</v>
      </c>
      <c r="I185" s="158"/>
    </row>
    <row r="186" spans="1:9">
      <c r="A186" s="154">
        <v>4308904</v>
      </c>
      <c r="B186" s="154" t="s">
        <v>3412</v>
      </c>
      <c r="C186" s="155">
        <v>0.30194429348723834</v>
      </c>
      <c r="D186" s="156">
        <v>16975</v>
      </c>
      <c r="E186" s="157">
        <v>1.8836616156133173E-3</v>
      </c>
      <c r="F186" s="141">
        <f t="shared" si="6"/>
        <v>2653.0612244897961</v>
      </c>
      <c r="G186" s="142">
        <f t="shared" si="7"/>
        <v>4520.7878774719611</v>
      </c>
      <c r="H186" s="143">
        <f t="shared" si="8"/>
        <v>7173.8491019617577</v>
      </c>
      <c r="I186" s="158"/>
    </row>
    <row r="187" spans="1:9">
      <c r="A187" s="154">
        <v>4309001</v>
      </c>
      <c r="B187" s="154" t="s">
        <v>3413</v>
      </c>
      <c r="C187" s="155">
        <v>0.37013178152570497</v>
      </c>
      <c r="D187" s="156">
        <v>16903</v>
      </c>
      <c r="E187" s="157">
        <v>2.307573488150483E-3</v>
      </c>
      <c r="F187" s="141">
        <f t="shared" si="6"/>
        <v>2653.0612244897961</v>
      </c>
      <c r="G187" s="142">
        <f t="shared" si="7"/>
        <v>5538.1763715611587</v>
      </c>
      <c r="H187" s="143">
        <f t="shared" si="8"/>
        <v>8191.2375960509544</v>
      </c>
      <c r="I187" s="158"/>
    </row>
    <row r="188" spans="1:9">
      <c r="A188" s="154">
        <v>4309050</v>
      </c>
      <c r="B188" s="154" t="s">
        <v>3414</v>
      </c>
      <c r="C188" s="155">
        <v>0.34747536687327357</v>
      </c>
      <c r="D188" s="156">
        <v>7419</v>
      </c>
      <c r="E188" s="157">
        <v>1.9146104376571223E-3</v>
      </c>
      <c r="F188" s="141">
        <f t="shared" si="6"/>
        <v>2653.0612244897961</v>
      </c>
      <c r="G188" s="142">
        <f t="shared" si="7"/>
        <v>4595.0650503770939</v>
      </c>
      <c r="H188" s="143">
        <f t="shared" si="8"/>
        <v>7248.1262748668905</v>
      </c>
      <c r="I188" s="158"/>
    </row>
    <row r="189" spans="1:9">
      <c r="A189" s="154">
        <v>4309100</v>
      </c>
      <c r="B189" s="154" t="s">
        <v>3415</v>
      </c>
      <c r="C189" s="155">
        <v>0.29603451460420349</v>
      </c>
      <c r="D189" s="156">
        <v>36071</v>
      </c>
      <c r="E189" s="157">
        <v>2.067857798420412E-3</v>
      </c>
      <c r="F189" s="141">
        <f t="shared" si="6"/>
        <v>2653.0612244897961</v>
      </c>
      <c r="G189" s="142">
        <f t="shared" si="7"/>
        <v>4962.8587162089889</v>
      </c>
      <c r="H189" s="143">
        <f t="shared" si="8"/>
        <v>7615.9199406987846</v>
      </c>
      <c r="I189" s="158"/>
    </row>
    <row r="190" spans="1:9">
      <c r="A190" s="154">
        <v>4309126</v>
      </c>
      <c r="B190" s="154" t="s">
        <v>3416</v>
      </c>
      <c r="C190" s="155">
        <v>0.45971553839632884</v>
      </c>
      <c r="D190" s="156">
        <v>2328</v>
      </c>
      <c r="E190" s="157">
        <v>2.1288311870559969E-3</v>
      </c>
      <c r="F190" s="141">
        <f t="shared" si="6"/>
        <v>2653.0612244897961</v>
      </c>
      <c r="G190" s="142">
        <f t="shared" si="7"/>
        <v>5109.1948489343922</v>
      </c>
      <c r="H190" s="143">
        <f t="shared" si="8"/>
        <v>7762.2560734241888</v>
      </c>
      <c r="I190" s="158"/>
    </row>
    <row r="191" spans="1:9">
      <c r="A191" s="154">
        <v>4309159</v>
      </c>
      <c r="B191" s="154" t="s">
        <v>3417</v>
      </c>
      <c r="C191" s="155">
        <v>0.50122040619322428</v>
      </c>
      <c r="D191" s="156">
        <v>3738</v>
      </c>
      <c r="E191" s="157">
        <v>2.4918920988458168E-3</v>
      </c>
      <c r="F191" s="141">
        <f t="shared" si="6"/>
        <v>2653.0612244897961</v>
      </c>
      <c r="G191" s="142">
        <f t="shared" si="7"/>
        <v>5980.5410372299602</v>
      </c>
      <c r="H191" s="143">
        <f t="shared" si="8"/>
        <v>8633.6022617197559</v>
      </c>
      <c r="I191" s="158"/>
    </row>
    <row r="192" spans="1:9">
      <c r="A192" s="154">
        <v>4309209</v>
      </c>
      <c r="B192" s="154" t="s">
        <v>3418</v>
      </c>
      <c r="C192" s="155">
        <v>0.38086246767883053</v>
      </c>
      <c r="D192" s="156">
        <v>273611</v>
      </c>
      <c r="E192" s="157">
        <v>3.6053115871027054E-3</v>
      </c>
      <c r="F192" s="141">
        <f t="shared" si="6"/>
        <v>2653.0612244897961</v>
      </c>
      <c r="G192" s="142">
        <f t="shared" si="7"/>
        <v>8652.747809046492</v>
      </c>
      <c r="H192" s="143">
        <f t="shared" si="8"/>
        <v>11305.809033536289</v>
      </c>
      <c r="I192" s="158"/>
    </row>
    <row r="193" spans="1:9">
      <c r="A193" s="154">
        <v>4309258</v>
      </c>
      <c r="B193" s="154" t="s">
        <v>3419</v>
      </c>
      <c r="C193" s="155">
        <v>0.26228870779321367</v>
      </c>
      <c r="D193" s="156">
        <v>1645</v>
      </c>
      <c r="E193" s="157">
        <v>1.1529462821864296E-3</v>
      </c>
      <c r="F193" s="141">
        <f t="shared" si="6"/>
        <v>2653.0612244897961</v>
      </c>
      <c r="G193" s="142">
        <f t="shared" si="7"/>
        <v>2767.0710772474308</v>
      </c>
      <c r="H193" s="143">
        <f t="shared" si="8"/>
        <v>5420.132301737227</v>
      </c>
      <c r="I193" s="158"/>
    </row>
    <row r="194" spans="1:9">
      <c r="A194" s="154">
        <v>4309308</v>
      </c>
      <c r="B194" s="154" t="s">
        <v>3420</v>
      </c>
      <c r="C194" s="155">
        <v>0.35111248234128739</v>
      </c>
      <c r="D194" s="156">
        <v>100230</v>
      </c>
      <c r="E194" s="157">
        <v>2.8589102596992613E-3</v>
      </c>
      <c r="F194" s="141">
        <f t="shared" si="6"/>
        <v>2653.0612244897961</v>
      </c>
      <c r="G194" s="142">
        <f t="shared" si="7"/>
        <v>6861.3846232782271</v>
      </c>
      <c r="H194" s="143">
        <f t="shared" si="8"/>
        <v>9514.4458477680237</v>
      </c>
      <c r="I194" s="158"/>
    </row>
    <row r="195" spans="1:9">
      <c r="A195" s="154">
        <v>4309407</v>
      </c>
      <c r="B195" s="154" t="s">
        <v>3421</v>
      </c>
      <c r="C195" s="155">
        <v>0.29505585076487845</v>
      </c>
      <c r="D195" s="156">
        <v>25041</v>
      </c>
      <c r="E195" s="157">
        <v>1.9512215123087739E-3</v>
      </c>
      <c r="F195" s="141">
        <f t="shared" si="6"/>
        <v>2653.0612244897961</v>
      </c>
      <c r="G195" s="142">
        <f t="shared" si="7"/>
        <v>4682.9316295410572</v>
      </c>
      <c r="H195" s="143">
        <f t="shared" si="8"/>
        <v>7335.9928540308538</v>
      </c>
      <c r="I195" s="158"/>
    </row>
    <row r="196" spans="1:9">
      <c r="A196" s="154">
        <v>4309506</v>
      </c>
      <c r="B196" s="154" t="s">
        <v>3422</v>
      </c>
      <c r="C196" s="155">
        <v>0.33178472922982594</v>
      </c>
      <c r="D196" s="156">
        <v>8146</v>
      </c>
      <c r="E196" s="157">
        <v>1.8539697701578956E-3</v>
      </c>
      <c r="F196" s="141">
        <f t="shared" si="6"/>
        <v>2653.0612244897961</v>
      </c>
      <c r="G196" s="142">
        <f t="shared" si="7"/>
        <v>4449.527448378949</v>
      </c>
      <c r="H196" s="143">
        <f t="shared" si="8"/>
        <v>7102.5886728687456</v>
      </c>
      <c r="I196" s="158"/>
    </row>
    <row r="197" spans="1:9">
      <c r="A197" s="154">
        <v>4309555</v>
      </c>
      <c r="B197" s="154" t="s">
        <v>3423</v>
      </c>
      <c r="C197" s="155">
        <v>0.29032972305910165</v>
      </c>
      <c r="D197" s="156">
        <v>4742</v>
      </c>
      <c r="E197" s="157">
        <v>1.4958578561193798E-3</v>
      </c>
      <c r="F197" s="141">
        <f t="shared" si="6"/>
        <v>2653.0612244897961</v>
      </c>
      <c r="G197" s="142">
        <f t="shared" si="7"/>
        <v>3590.0588546865115</v>
      </c>
      <c r="H197" s="143">
        <f t="shared" si="8"/>
        <v>6243.1200791763076</v>
      </c>
      <c r="I197" s="158"/>
    </row>
    <row r="198" spans="1:9">
      <c r="A198" s="154">
        <v>4309571</v>
      </c>
      <c r="B198" s="154" t="s">
        <v>3424</v>
      </c>
      <c r="C198" s="155">
        <v>0.3849589218189961</v>
      </c>
      <c r="D198" s="156">
        <v>2698</v>
      </c>
      <c r="E198" s="157">
        <v>1.8225324745754301E-3</v>
      </c>
      <c r="F198" s="141">
        <f t="shared" si="6"/>
        <v>2653.0612244897961</v>
      </c>
      <c r="G198" s="142">
        <f t="shared" si="7"/>
        <v>4374.0779389810323</v>
      </c>
      <c r="H198" s="143">
        <f t="shared" si="8"/>
        <v>7027.1391634708289</v>
      </c>
      <c r="I198" s="158"/>
    </row>
    <row r="199" spans="1:9">
      <c r="A199" s="154">
        <v>4309605</v>
      </c>
      <c r="B199" s="154" t="s">
        <v>3425</v>
      </c>
      <c r="C199" s="155">
        <v>0.24413881906183343</v>
      </c>
      <c r="D199" s="156">
        <v>19233</v>
      </c>
      <c r="E199" s="157">
        <v>1.5518455264730978E-3</v>
      </c>
      <c r="F199" s="141">
        <f t="shared" si="6"/>
        <v>2653.0612244897961</v>
      </c>
      <c r="G199" s="142">
        <f t="shared" si="7"/>
        <v>3724.4292635354345</v>
      </c>
      <c r="H199" s="143">
        <f t="shared" si="8"/>
        <v>6377.4904880252307</v>
      </c>
      <c r="I199" s="158"/>
    </row>
    <row r="200" spans="1:9">
      <c r="A200" s="154">
        <v>4309654</v>
      </c>
      <c r="B200" s="154" t="s">
        <v>3426</v>
      </c>
      <c r="C200" s="155">
        <v>0.49231087518542799</v>
      </c>
      <c r="D200" s="156">
        <v>6132</v>
      </c>
      <c r="E200" s="157">
        <v>2.6362363605423531E-3</v>
      </c>
      <c r="F200" s="141">
        <f t="shared" si="6"/>
        <v>2653.0612244897961</v>
      </c>
      <c r="G200" s="142">
        <f t="shared" si="7"/>
        <v>6326.9672653016469</v>
      </c>
      <c r="H200" s="143">
        <f t="shared" si="8"/>
        <v>8980.0284897914426</v>
      </c>
      <c r="I200" s="158"/>
    </row>
    <row r="201" spans="1:9">
      <c r="A201" s="154">
        <v>4309704</v>
      </c>
      <c r="B201" s="154" t="s">
        <v>3427</v>
      </c>
      <c r="C201" s="155">
        <v>0.27253760522810244</v>
      </c>
      <c r="D201" s="156">
        <v>4939</v>
      </c>
      <c r="E201" s="157">
        <v>1.4127876303335592E-3</v>
      </c>
      <c r="F201" s="141">
        <f t="shared" ref="F201:F265" si="9">$B$3/490</f>
        <v>2653.0612244897961</v>
      </c>
      <c r="G201" s="142">
        <f t="shared" ref="G201:G265" si="10">$B$4*E201</f>
        <v>3390.690312800542</v>
      </c>
      <c r="H201" s="143">
        <f t="shared" ref="H201:H265" si="11">F201+G201</f>
        <v>6043.7515372903381</v>
      </c>
      <c r="I201" s="158"/>
    </row>
    <row r="202" spans="1:9">
      <c r="A202" s="154">
        <v>4309753</v>
      </c>
      <c r="B202" s="154" t="s">
        <v>3428</v>
      </c>
      <c r="C202" s="155">
        <v>0.40628575412644852</v>
      </c>
      <c r="D202" s="156">
        <v>4219</v>
      </c>
      <c r="E202" s="157">
        <v>2.056921027072044E-3</v>
      </c>
      <c r="F202" s="141">
        <f t="shared" si="9"/>
        <v>2653.0612244897961</v>
      </c>
      <c r="G202" s="142">
        <f t="shared" si="10"/>
        <v>4936.6104649729059</v>
      </c>
      <c r="H202" s="143">
        <f t="shared" si="11"/>
        <v>7589.6716894627025</v>
      </c>
      <c r="I202" s="158"/>
    </row>
    <row r="203" spans="1:9">
      <c r="A203" s="154">
        <v>4309803</v>
      </c>
      <c r="B203" s="154" t="s">
        <v>3429</v>
      </c>
      <c r="C203" s="155">
        <v>0.25512418110816615</v>
      </c>
      <c r="D203" s="156">
        <v>4872</v>
      </c>
      <c r="E203" s="157">
        <v>1.3198127212196943E-3</v>
      </c>
      <c r="F203" s="141">
        <f t="shared" si="9"/>
        <v>2653.0612244897961</v>
      </c>
      <c r="G203" s="142">
        <f t="shared" si="10"/>
        <v>3167.5505309272662</v>
      </c>
      <c r="H203" s="143">
        <f t="shared" si="11"/>
        <v>5820.6117554170623</v>
      </c>
      <c r="I203" s="158"/>
    </row>
    <row r="204" spans="1:9">
      <c r="A204" s="154">
        <v>4309902</v>
      </c>
      <c r="B204" s="154" t="s">
        <v>3430</v>
      </c>
      <c r="C204" s="155">
        <v>0.36229281809675118</v>
      </c>
      <c r="D204" s="156">
        <v>8214</v>
      </c>
      <c r="E204" s="157">
        <v>2.0269709476854057E-3</v>
      </c>
      <c r="F204" s="141">
        <f t="shared" si="9"/>
        <v>2653.0612244897961</v>
      </c>
      <c r="G204" s="142">
        <f t="shared" si="10"/>
        <v>4864.7302744449735</v>
      </c>
      <c r="H204" s="143">
        <f t="shared" si="11"/>
        <v>7517.7914989347701</v>
      </c>
      <c r="I204" s="158"/>
    </row>
    <row r="205" spans="1:9">
      <c r="A205" s="154">
        <v>4309951</v>
      </c>
      <c r="B205" s="154" t="s">
        <v>3431</v>
      </c>
      <c r="C205" s="155">
        <v>0.46519729766570195</v>
      </c>
      <c r="D205" s="156">
        <v>3976</v>
      </c>
      <c r="E205" s="157">
        <v>2.3343110935880214E-3</v>
      </c>
      <c r="F205" s="141">
        <f t="shared" si="9"/>
        <v>2653.0612244897961</v>
      </c>
      <c r="G205" s="142">
        <f t="shared" si="10"/>
        <v>5602.3466246112512</v>
      </c>
      <c r="H205" s="143">
        <f t="shared" si="11"/>
        <v>8255.4078491010478</v>
      </c>
      <c r="I205" s="158"/>
    </row>
    <row r="206" spans="1:9">
      <c r="A206" s="154">
        <v>4310009</v>
      </c>
      <c r="B206" s="154" t="s">
        <v>3432</v>
      </c>
      <c r="C206" s="155">
        <v>0.2652255504372617</v>
      </c>
      <c r="D206" s="156">
        <v>21020</v>
      </c>
      <c r="E206" s="157">
        <v>1.7084995176851283E-3</v>
      </c>
      <c r="F206" s="141">
        <f t="shared" si="9"/>
        <v>2653.0612244897961</v>
      </c>
      <c r="G206" s="142">
        <f t="shared" si="10"/>
        <v>4100.3988424443078</v>
      </c>
      <c r="H206" s="143">
        <f t="shared" si="11"/>
        <v>6753.4600669341035</v>
      </c>
      <c r="I206" s="158"/>
    </row>
    <row r="207" spans="1:9">
      <c r="A207" s="154">
        <v>4310108</v>
      </c>
      <c r="B207" s="154" t="s">
        <v>3433</v>
      </c>
      <c r="C207" s="155">
        <v>0.29718901406867199</v>
      </c>
      <c r="D207" s="156">
        <v>33898</v>
      </c>
      <c r="E207" s="157">
        <v>2.0566645240835037E-3</v>
      </c>
      <c r="F207" s="141">
        <f t="shared" si="9"/>
        <v>2653.0612244897961</v>
      </c>
      <c r="G207" s="142">
        <f t="shared" si="10"/>
        <v>4935.9948578004087</v>
      </c>
      <c r="H207" s="143">
        <f t="shared" si="11"/>
        <v>7589.0560822902044</v>
      </c>
      <c r="I207" s="158"/>
    </row>
    <row r="208" spans="1:9">
      <c r="A208" s="154">
        <v>4310207</v>
      </c>
      <c r="B208" s="154" t="s">
        <v>3434</v>
      </c>
      <c r="C208" s="155">
        <v>0.29279734502746796</v>
      </c>
      <c r="D208" s="156">
        <v>85685</v>
      </c>
      <c r="E208" s="157">
        <v>2.3286673226922258E-3</v>
      </c>
      <c r="F208" s="141">
        <f t="shared" si="9"/>
        <v>2653.0612244897961</v>
      </c>
      <c r="G208" s="142">
        <f t="shared" si="10"/>
        <v>5588.8015744613422</v>
      </c>
      <c r="H208" s="143">
        <f t="shared" si="11"/>
        <v>8241.8627989511388</v>
      </c>
      <c r="I208" s="158"/>
    </row>
    <row r="209" spans="1:9">
      <c r="A209" s="154">
        <v>4310306</v>
      </c>
      <c r="B209" s="154" t="s">
        <v>3435</v>
      </c>
      <c r="C209" s="155">
        <v>0.27226037827369037</v>
      </c>
      <c r="D209" s="156">
        <v>3985</v>
      </c>
      <c r="E209" s="157">
        <v>1.3666373533633576E-3</v>
      </c>
      <c r="F209" s="141">
        <f t="shared" si="9"/>
        <v>2653.0612244897961</v>
      </c>
      <c r="G209" s="142">
        <f t="shared" si="10"/>
        <v>3279.9296480720582</v>
      </c>
      <c r="H209" s="143">
        <f t="shared" si="11"/>
        <v>5932.9908725618543</v>
      </c>
      <c r="I209" s="158"/>
    </row>
    <row r="210" spans="1:9">
      <c r="A210" s="154">
        <v>4310330</v>
      </c>
      <c r="B210" s="154" t="s">
        <v>3436</v>
      </c>
      <c r="C210" s="155">
        <v>0.43625332083106161</v>
      </c>
      <c r="D210" s="156">
        <v>21046</v>
      </c>
      <c r="E210" s="157">
        <v>2.8107277095980624E-3</v>
      </c>
      <c r="F210" s="141">
        <f t="shared" si="9"/>
        <v>2653.0612244897961</v>
      </c>
      <c r="G210" s="142">
        <f t="shared" si="10"/>
        <v>6745.7465030353496</v>
      </c>
      <c r="H210" s="143">
        <f t="shared" si="11"/>
        <v>9398.8077275251453</v>
      </c>
      <c r="I210" s="158"/>
    </row>
    <row r="211" spans="1:9">
      <c r="A211" s="154">
        <v>4310363</v>
      </c>
      <c r="B211" s="154" t="s">
        <v>3437</v>
      </c>
      <c r="C211" s="155">
        <v>0.24311275257139514</v>
      </c>
      <c r="D211" s="156">
        <v>3204</v>
      </c>
      <c r="E211" s="157">
        <v>1.181044362726468E-3</v>
      </c>
      <c r="F211" s="141">
        <f t="shared" si="9"/>
        <v>2653.0612244897961</v>
      </c>
      <c r="G211" s="142">
        <f t="shared" si="10"/>
        <v>2834.5064705435234</v>
      </c>
      <c r="H211" s="143">
        <f t="shared" si="11"/>
        <v>5487.56769503332</v>
      </c>
      <c r="I211" s="158"/>
    </row>
    <row r="212" spans="1:9">
      <c r="A212" s="154">
        <v>4310405</v>
      </c>
      <c r="B212" s="154" t="s">
        <v>3438</v>
      </c>
      <c r="C212" s="155">
        <v>0.37297564802616329</v>
      </c>
      <c r="D212" s="156">
        <v>6903</v>
      </c>
      <c r="E212" s="157">
        <v>2.0330157939937557E-3</v>
      </c>
      <c r="F212" s="141">
        <f t="shared" si="9"/>
        <v>2653.0612244897961</v>
      </c>
      <c r="G212" s="142">
        <f t="shared" si="10"/>
        <v>4879.2379055850133</v>
      </c>
      <c r="H212" s="143">
        <f t="shared" si="11"/>
        <v>7532.299130074809</v>
      </c>
      <c r="I212" s="158"/>
    </row>
    <row r="213" spans="1:9">
      <c r="A213" s="154">
        <v>4310413</v>
      </c>
      <c r="B213" s="154" t="s">
        <v>3439</v>
      </c>
      <c r="C213" s="155">
        <v>0.4651877086496356</v>
      </c>
      <c r="D213" s="156">
        <v>2352</v>
      </c>
      <c r="E213" s="157">
        <v>2.157488170304556E-3</v>
      </c>
      <c r="F213" s="141">
        <f t="shared" si="9"/>
        <v>2653.0612244897961</v>
      </c>
      <c r="G213" s="142">
        <f t="shared" si="10"/>
        <v>5177.9716087309343</v>
      </c>
      <c r="H213" s="143">
        <f t="shared" si="11"/>
        <v>7831.03283322073</v>
      </c>
      <c r="I213" s="158"/>
    </row>
    <row r="214" spans="1:9">
      <c r="A214" s="154">
        <v>4310439</v>
      </c>
      <c r="B214" s="154" t="s">
        <v>3440</v>
      </c>
      <c r="C214" s="155">
        <v>0.30545671537658464</v>
      </c>
      <c r="D214" s="156">
        <v>6220</v>
      </c>
      <c r="E214" s="157">
        <v>1.6391655933319777E-3</v>
      </c>
      <c r="F214" s="141">
        <f t="shared" si="9"/>
        <v>2653.0612244897961</v>
      </c>
      <c r="G214" s="142">
        <f t="shared" si="10"/>
        <v>3933.9974239967464</v>
      </c>
      <c r="H214" s="143">
        <f t="shared" si="11"/>
        <v>6587.0586484865426</v>
      </c>
      <c r="I214" s="158"/>
    </row>
    <row r="215" spans="1:9">
      <c r="A215" s="154">
        <v>4310462</v>
      </c>
      <c r="B215" s="154" t="s">
        <v>3441</v>
      </c>
      <c r="C215" s="155">
        <v>0.24014231887396592</v>
      </c>
      <c r="D215" s="156">
        <v>1917</v>
      </c>
      <c r="E215" s="157">
        <v>1.0801065787094074E-3</v>
      </c>
      <c r="F215" s="141">
        <f t="shared" si="9"/>
        <v>2653.0612244897961</v>
      </c>
      <c r="G215" s="142">
        <f t="shared" si="10"/>
        <v>2592.2557889025779</v>
      </c>
      <c r="H215" s="143">
        <f t="shared" si="11"/>
        <v>5245.3170133923741</v>
      </c>
      <c r="I215" s="158"/>
    </row>
    <row r="216" spans="1:9">
      <c r="A216" s="154">
        <v>4310504</v>
      </c>
      <c r="B216" s="154" t="s">
        <v>3442</v>
      </c>
      <c r="C216" s="155">
        <v>0.42566824550468041</v>
      </c>
      <c r="D216" s="156">
        <v>8099</v>
      </c>
      <c r="E216" s="157">
        <v>2.3765149879681623E-3</v>
      </c>
      <c r="F216" s="141">
        <f t="shared" si="9"/>
        <v>2653.0612244897961</v>
      </c>
      <c r="G216" s="142">
        <f t="shared" si="10"/>
        <v>5703.6359711235891</v>
      </c>
      <c r="H216" s="143">
        <f t="shared" si="11"/>
        <v>8356.6971956133857</v>
      </c>
      <c r="I216" s="158"/>
    </row>
    <row r="217" spans="1:9">
      <c r="A217" s="154">
        <v>4310538</v>
      </c>
      <c r="B217" s="154" t="s">
        <v>3443</v>
      </c>
      <c r="C217" s="155">
        <v>0.35721288646418436</v>
      </c>
      <c r="D217" s="156">
        <v>5248</v>
      </c>
      <c r="E217" s="157">
        <v>1.8686621372125212E-3</v>
      </c>
      <c r="F217" s="141">
        <f t="shared" si="9"/>
        <v>2653.0612244897961</v>
      </c>
      <c r="G217" s="142">
        <f t="shared" si="10"/>
        <v>4484.7891293100511</v>
      </c>
      <c r="H217" s="143">
        <f t="shared" si="11"/>
        <v>7137.8503537998477</v>
      </c>
      <c r="I217" s="158"/>
    </row>
    <row r="218" spans="1:9">
      <c r="A218" s="154">
        <v>4310553</v>
      </c>
      <c r="B218" s="154" t="s">
        <v>3444</v>
      </c>
      <c r="C218" s="155">
        <v>0.46096127912317664</v>
      </c>
      <c r="D218" s="156">
        <v>3295</v>
      </c>
      <c r="E218" s="157">
        <v>2.2487819839834503E-3</v>
      </c>
      <c r="F218" s="141">
        <f t="shared" si="9"/>
        <v>2653.0612244897961</v>
      </c>
      <c r="G218" s="142">
        <f t="shared" si="10"/>
        <v>5397.0767615602808</v>
      </c>
      <c r="H218" s="143">
        <f t="shared" si="11"/>
        <v>8050.1379860500765</v>
      </c>
      <c r="I218" s="158"/>
    </row>
    <row r="219" spans="1:9">
      <c r="A219" s="154">
        <v>4310579</v>
      </c>
      <c r="B219" s="154" t="s">
        <v>3445</v>
      </c>
      <c r="C219" s="155">
        <v>0.37360441056267552</v>
      </c>
      <c r="D219" s="156">
        <v>2254</v>
      </c>
      <c r="E219" s="157">
        <v>1.7217087069203935E-3</v>
      </c>
      <c r="F219" s="141">
        <f t="shared" si="9"/>
        <v>2653.0612244897961</v>
      </c>
      <c r="G219" s="142">
        <f t="shared" si="10"/>
        <v>4132.1008966089448</v>
      </c>
      <c r="H219" s="143">
        <f t="shared" si="11"/>
        <v>6785.1621210987414</v>
      </c>
      <c r="I219" s="158"/>
    </row>
    <row r="220" spans="1:9">
      <c r="A220" s="154">
        <v>4310603</v>
      </c>
      <c r="B220" s="154" t="s">
        <v>3446</v>
      </c>
      <c r="C220" s="155">
        <v>0.40328550476956054</v>
      </c>
      <c r="D220" s="156">
        <v>38820</v>
      </c>
      <c r="E220" s="157">
        <v>2.8482331483505731E-3</v>
      </c>
      <c r="F220" s="141">
        <f t="shared" si="9"/>
        <v>2653.0612244897961</v>
      </c>
      <c r="G220" s="142">
        <f t="shared" si="10"/>
        <v>6835.7595560413756</v>
      </c>
      <c r="H220" s="143">
        <f t="shared" si="11"/>
        <v>9488.8207805311722</v>
      </c>
      <c r="I220" s="158"/>
    </row>
    <row r="221" spans="1:9">
      <c r="A221" s="154">
        <v>4310652</v>
      </c>
      <c r="B221" s="154" t="s">
        <v>3447</v>
      </c>
      <c r="C221" s="155">
        <v>0.45299546216943981</v>
      </c>
      <c r="D221" s="156">
        <v>2646</v>
      </c>
      <c r="E221" s="157">
        <v>2.1383900348827139E-3</v>
      </c>
      <c r="F221" s="141">
        <f t="shared" si="9"/>
        <v>2653.0612244897961</v>
      </c>
      <c r="G221" s="142">
        <f t="shared" si="10"/>
        <v>5132.136083718513</v>
      </c>
      <c r="H221" s="143">
        <f t="shared" si="11"/>
        <v>7785.1973082083096</v>
      </c>
      <c r="I221" s="158"/>
    </row>
    <row r="222" spans="1:9">
      <c r="A222" s="154">
        <v>4310702</v>
      </c>
      <c r="B222" s="154" t="s">
        <v>3448</v>
      </c>
      <c r="C222" s="155">
        <v>0.37367501951089749</v>
      </c>
      <c r="D222" s="156">
        <v>3715</v>
      </c>
      <c r="E222" s="157">
        <v>1.8560620155580845E-3</v>
      </c>
      <c r="F222" s="141">
        <f t="shared" si="9"/>
        <v>2653.0612244897961</v>
      </c>
      <c r="G222" s="142">
        <f t="shared" si="10"/>
        <v>4454.5488373394028</v>
      </c>
      <c r="H222" s="143">
        <f t="shared" si="11"/>
        <v>7107.6100618291985</v>
      </c>
      <c r="I222" s="158"/>
    </row>
    <row r="223" spans="1:9">
      <c r="A223" s="154">
        <v>4310751</v>
      </c>
      <c r="B223" s="154" t="s">
        <v>3449</v>
      </c>
      <c r="C223" s="155">
        <v>0.31926093362013203</v>
      </c>
      <c r="D223" s="156">
        <v>2051</v>
      </c>
      <c r="E223" s="157">
        <v>1.4505918154822084E-3</v>
      </c>
      <c r="F223" s="141">
        <f t="shared" si="9"/>
        <v>2653.0612244897961</v>
      </c>
      <c r="G223" s="142">
        <f t="shared" si="10"/>
        <v>3481.4203571573003</v>
      </c>
      <c r="H223" s="143">
        <f t="shared" si="11"/>
        <v>6134.4815816470964</v>
      </c>
      <c r="I223" s="158"/>
    </row>
    <row r="224" spans="1:9">
      <c r="A224" s="154">
        <v>4310801</v>
      </c>
      <c r="B224" s="154" t="s">
        <v>3450</v>
      </c>
      <c r="C224" s="155">
        <v>0.27865178020391584</v>
      </c>
      <c r="D224" s="156">
        <v>22599</v>
      </c>
      <c r="E224" s="157">
        <v>1.814595375120477E-3</v>
      </c>
      <c r="F224" s="141">
        <f t="shared" si="9"/>
        <v>2653.0612244897961</v>
      </c>
      <c r="G224" s="142">
        <f t="shared" si="10"/>
        <v>4355.028900289145</v>
      </c>
      <c r="H224" s="143">
        <f t="shared" si="11"/>
        <v>7008.0901247789407</v>
      </c>
      <c r="I224" s="158"/>
    </row>
    <row r="225" spans="1:9">
      <c r="A225" s="154">
        <v>4310850</v>
      </c>
      <c r="B225" s="154" t="s">
        <v>3451</v>
      </c>
      <c r="C225" s="155">
        <v>0.56010161829372684</v>
      </c>
      <c r="D225" s="156">
        <v>3972</v>
      </c>
      <c r="E225" s="157">
        <v>2.8101066832187096E-3</v>
      </c>
      <c r="F225" s="141">
        <f t="shared" si="9"/>
        <v>2653.0612244897961</v>
      </c>
      <c r="G225" s="142">
        <f t="shared" si="10"/>
        <v>6744.2560397249035</v>
      </c>
      <c r="H225" s="143">
        <f t="shared" si="11"/>
        <v>9397.3172642147001</v>
      </c>
      <c r="I225" s="158"/>
    </row>
    <row r="226" spans="1:9">
      <c r="A226" s="154">
        <v>4310876</v>
      </c>
      <c r="B226" s="154" t="s">
        <v>3452</v>
      </c>
      <c r="C226" s="155">
        <v>0.54744250246112014</v>
      </c>
      <c r="D226" s="156">
        <v>2561</v>
      </c>
      <c r="E226" s="157">
        <v>2.5716066691629461E-3</v>
      </c>
      <c r="F226" s="141">
        <f t="shared" si="9"/>
        <v>2653.0612244897961</v>
      </c>
      <c r="G226" s="142">
        <f t="shared" si="10"/>
        <v>6171.8560059910706</v>
      </c>
      <c r="H226" s="143">
        <f t="shared" si="11"/>
        <v>8824.9172304808671</v>
      </c>
      <c r="I226" s="158"/>
    </row>
    <row r="227" spans="1:9">
      <c r="A227" s="154">
        <v>4310900</v>
      </c>
      <c r="B227" s="154" t="s">
        <v>3453</v>
      </c>
      <c r="C227" s="155">
        <v>0.27872662003573589</v>
      </c>
      <c r="D227" s="156">
        <v>3474</v>
      </c>
      <c r="E227" s="157">
        <v>1.3705898612961717E-3</v>
      </c>
      <c r="F227" s="141">
        <f t="shared" si="9"/>
        <v>2653.0612244897961</v>
      </c>
      <c r="G227" s="142">
        <f t="shared" si="10"/>
        <v>3289.4156671108121</v>
      </c>
      <c r="H227" s="143">
        <f t="shared" si="11"/>
        <v>5942.4768916006087</v>
      </c>
      <c r="I227" s="158"/>
    </row>
    <row r="228" spans="1:9">
      <c r="A228" s="154">
        <v>4311007</v>
      </c>
      <c r="B228" s="154" t="s">
        <v>3454</v>
      </c>
      <c r="C228" s="155">
        <v>0.38488403574847257</v>
      </c>
      <c r="D228" s="156">
        <v>28271</v>
      </c>
      <c r="E228" s="157">
        <v>2.5920040019681428E-3</v>
      </c>
      <c r="F228" s="141">
        <f t="shared" si="9"/>
        <v>2653.0612244897961</v>
      </c>
      <c r="G228" s="142">
        <f t="shared" si="10"/>
        <v>6220.8096047235431</v>
      </c>
      <c r="H228" s="143">
        <f t="shared" si="11"/>
        <v>8873.8708292133397</v>
      </c>
      <c r="I228" s="158"/>
    </row>
    <row r="229" spans="1:9">
      <c r="A229" s="154">
        <v>4311106</v>
      </c>
      <c r="B229" s="154" t="s">
        <v>3455</v>
      </c>
      <c r="C229" s="155">
        <v>0.33477019282435394</v>
      </c>
      <c r="D229" s="156">
        <v>10999</v>
      </c>
      <c r="E229" s="157">
        <v>1.9568356739465861E-3</v>
      </c>
      <c r="F229" s="141">
        <f t="shared" si="9"/>
        <v>2653.0612244897961</v>
      </c>
      <c r="G229" s="142">
        <f t="shared" si="10"/>
        <v>4696.4056174718071</v>
      </c>
      <c r="H229" s="143">
        <f t="shared" si="11"/>
        <v>7349.4668419616028</v>
      </c>
      <c r="I229" s="158"/>
    </row>
    <row r="230" spans="1:9">
      <c r="A230" s="154">
        <v>4311122</v>
      </c>
      <c r="B230" s="154" t="s">
        <v>3456</v>
      </c>
      <c r="C230" s="155">
        <v>0.48797217476469834</v>
      </c>
      <c r="D230" s="156">
        <v>4124</v>
      </c>
      <c r="E230" s="157">
        <v>2.4620533034028004E-3</v>
      </c>
      <c r="F230" s="141">
        <f t="shared" si="9"/>
        <v>2653.0612244897961</v>
      </c>
      <c r="G230" s="142">
        <f t="shared" si="10"/>
        <v>5908.9279281667204</v>
      </c>
      <c r="H230" s="143">
        <f t="shared" si="11"/>
        <v>8561.989152656517</v>
      </c>
      <c r="I230" s="158"/>
    </row>
    <row r="231" spans="1:9">
      <c r="A231" s="154">
        <v>4311130</v>
      </c>
      <c r="B231" s="154" t="s">
        <v>3457</v>
      </c>
      <c r="C231" s="155">
        <v>0.50258961938011737</v>
      </c>
      <c r="D231" s="156">
        <v>3511</v>
      </c>
      <c r="E231" s="157">
        <v>2.4753278784410233E-3</v>
      </c>
      <c r="F231" s="141">
        <f t="shared" si="9"/>
        <v>2653.0612244897961</v>
      </c>
      <c r="G231" s="142">
        <f t="shared" si="10"/>
        <v>5940.7869082584557</v>
      </c>
      <c r="H231" s="143">
        <f t="shared" si="11"/>
        <v>8593.8481327482514</v>
      </c>
      <c r="I231" s="158"/>
    </row>
    <row r="232" spans="1:9">
      <c r="A232" s="154">
        <v>4311155</v>
      </c>
      <c r="B232" s="154" t="s">
        <v>3458</v>
      </c>
      <c r="C232" s="155">
        <v>0.46387296888258117</v>
      </c>
      <c r="D232" s="156">
        <v>8248</v>
      </c>
      <c r="E232" s="157">
        <v>2.5969043746626431E-3</v>
      </c>
      <c r="F232" s="141">
        <f t="shared" si="9"/>
        <v>2653.0612244897961</v>
      </c>
      <c r="G232" s="142">
        <f t="shared" si="10"/>
        <v>6232.5704991903431</v>
      </c>
      <c r="H232" s="143">
        <f t="shared" si="11"/>
        <v>8885.6317236801387</v>
      </c>
      <c r="I232" s="158"/>
    </row>
    <row r="233" spans="1:9">
      <c r="A233" s="154">
        <v>4311205</v>
      </c>
      <c r="B233" s="154" t="s">
        <v>3459</v>
      </c>
      <c r="C233" s="155">
        <v>0.35909959825891496</v>
      </c>
      <c r="D233" s="156">
        <v>19580</v>
      </c>
      <c r="E233" s="157">
        <v>2.2887134233110914E-3</v>
      </c>
      <c r="F233" s="141">
        <f t="shared" si="9"/>
        <v>2653.0612244897961</v>
      </c>
      <c r="G233" s="142">
        <f t="shared" si="10"/>
        <v>5492.9122159466197</v>
      </c>
      <c r="H233" s="143">
        <f t="shared" si="11"/>
        <v>8145.9734404364153</v>
      </c>
      <c r="I233" s="158"/>
    </row>
    <row r="234" spans="1:9">
      <c r="A234" s="154">
        <v>4311239</v>
      </c>
      <c r="B234" s="154" t="s">
        <v>3460</v>
      </c>
      <c r="C234" s="155">
        <v>0.38346325196420394</v>
      </c>
      <c r="D234" s="156">
        <v>2735</v>
      </c>
      <c r="E234" s="157">
        <v>1.8191643850584095E-3</v>
      </c>
      <c r="F234" s="141">
        <f t="shared" si="9"/>
        <v>2653.0612244897961</v>
      </c>
      <c r="G234" s="142">
        <f t="shared" si="10"/>
        <v>4365.9945241401829</v>
      </c>
      <c r="H234" s="143">
        <f t="shared" si="11"/>
        <v>7019.0557486299786</v>
      </c>
      <c r="I234" s="158"/>
    </row>
    <row r="235" spans="1:9">
      <c r="A235" s="154">
        <v>4311254</v>
      </c>
      <c r="B235" s="154" t="s">
        <v>3461</v>
      </c>
      <c r="C235" s="155">
        <v>0.46445571404560831</v>
      </c>
      <c r="D235" s="156">
        <v>5840</v>
      </c>
      <c r="E235" s="157">
        <v>2.4689416816559536E-3</v>
      </c>
      <c r="F235" s="141">
        <f t="shared" si="9"/>
        <v>2653.0612244897961</v>
      </c>
      <c r="G235" s="142">
        <f t="shared" si="10"/>
        <v>5925.460035974289</v>
      </c>
      <c r="H235" s="143">
        <f t="shared" si="11"/>
        <v>8578.5212604640856</v>
      </c>
      <c r="I235" s="158"/>
    </row>
    <row r="236" spans="1:9">
      <c r="A236" s="154">
        <v>4311270</v>
      </c>
      <c r="B236" s="154" t="s">
        <v>3462</v>
      </c>
      <c r="C236" s="155">
        <v>0.35744159426288352</v>
      </c>
      <c r="D236" s="156">
        <v>1870</v>
      </c>
      <c r="E236" s="157">
        <v>1.6017175119364332E-3</v>
      </c>
      <c r="F236" s="141">
        <f t="shared" si="9"/>
        <v>2653.0612244897961</v>
      </c>
      <c r="G236" s="142">
        <f t="shared" si="10"/>
        <v>3844.1220286474399</v>
      </c>
      <c r="H236" s="143">
        <f t="shared" si="11"/>
        <v>6497.1832531372365</v>
      </c>
      <c r="I236" s="158"/>
    </row>
    <row r="237" spans="1:9">
      <c r="A237" s="154">
        <v>4311304</v>
      </c>
      <c r="B237" s="154" t="s">
        <v>3463</v>
      </c>
      <c r="C237" s="155">
        <v>0.36037643034636185</v>
      </c>
      <c r="D237" s="156">
        <v>28510</v>
      </c>
      <c r="E237" s="157">
        <v>2.4300239619514182E-3</v>
      </c>
      <c r="F237" s="141">
        <f t="shared" si="9"/>
        <v>2653.0612244897961</v>
      </c>
      <c r="G237" s="142">
        <f t="shared" si="10"/>
        <v>5832.0575086834033</v>
      </c>
      <c r="H237" s="143">
        <f t="shared" si="11"/>
        <v>8485.1187331731999</v>
      </c>
      <c r="I237" s="158"/>
    </row>
    <row r="238" spans="1:9">
      <c r="A238" s="154">
        <v>4311403</v>
      </c>
      <c r="B238" s="154" t="s">
        <v>3464</v>
      </c>
      <c r="C238" s="155">
        <v>0.28748364890423728</v>
      </c>
      <c r="D238" s="156">
        <v>80438</v>
      </c>
      <c r="E238" s="157">
        <v>2.2648369015461282E-3</v>
      </c>
      <c r="F238" s="141">
        <f t="shared" si="9"/>
        <v>2653.0612244897961</v>
      </c>
      <c r="G238" s="142">
        <f t="shared" si="10"/>
        <v>5435.608563710708</v>
      </c>
      <c r="H238" s="143">
        <f t="shared" si="11"/>
        <v>8088.6697882005046</v>
      </c>
      <c r="I238" s="158"/>
    </row>
    <row r="239" spans="1:9">
      <c r="A239" s="154">
        <v>4311429</v>
      </c>
      <c r="B239" s="154" t="s">
        <v>3465</v>
      </c>
      <c r="C239" s="155">
        <v>0.58668762797297691</v>
      </c>
      <c r="D239" s="156">
        <v>2371</v>
      </c>
      <c r="E239" s="157">
        <v>2.7242769597547343E-3</v>
      </c>
      <c r="F239" s="141">
        <f t="shared" si="9"/>
        <v>2653.0612244897961</v>
      </c>
      <c r="G239" s="142">
        <f t="shared" si="10"/>
        <v>6538.2647034113625</v>
      </c>
      <c r="H239" s="143">
        <f t="shared" si="11"/>
        <v>9191.3259279011581</v>
      </c>
      <c r="I239" s="158"/>
    </row>
    <row r="240" spans="1:9">
      <c r="A240" s="154">
        <v>4311502</v>
      </c>
      <c r="B240" s="154" t="s">
        <v>3466</v>
      </c>
      <c r="C240" s="155">
        <v>0.39372190304759369</v>
      </c>
      <c r="D240" s="156">
        <v>7460</v>
      </c>
      <c r="E240" s="157">
        <v>2.1712258158042693E-3</v>
      </c>
      <c r="F240" s="141">
        <f t="shared" si="9"/>
        <v>2653.0612244897961</v>
      </c>
      <c r="G240" s="142">
        <f t="shared" si="10"/>
        <v>5210.9419579302466</v>
      </c>
      <c r="H240" s="143">
        <f t="shared" si="11"/>
        <v>7864.0031824200432</v>
      </c>
      <c r="I240" s="158"/>
    </row>
    <row r="241" spans="1:9">
      <c r="A241" s="154">
        <v>4311601</v>
      </c>
      <c r="B241" s="154" t="s">
        <v>3467</v>
      </c>
      <c r="C241" s="155">
        <v>0.33643132651697766</v>
      </c>
      <c r="D241" s="156">
        <v>5651</v>
      </c>
      <c r="E241" s="157">
        <v>1.7795894336233155E-3</v>
      </c>
      <c r="F241" s="141">
        <f t="shared" si="9"/>
        <v>2653.0612244897961</v>
      </c>
      <c r="G241" s="142">
        <f t="shared" si="10"/>
        <v>4271.0146406959575</v>
      </c>
      <c r="H241" s="143">
        <f t="shared" si="11"/>
        <v>6924.0758651857541</v>
      </c>
      <c r="I241" s="158"/>
    </row>
    <row r="242" spans="1:9">
      <c r="A242" s="154">
        <v>4311627</v>
      </c>
      <c r="B242" s="154" t="s">
        <v>3468</v>
      </c>
      <c r="C242" s="155">
        <v>0.321778350447884</v>
      </c>
      <c r="D242" s="156">
        <v>5653</v>
      </c>
      <c r="E242" s="157">
        <v>1.7021712981162933E-3</v>
      </c>
      <c r="F242" s="141">
        <f t="shared" si="9"/>
        <v>2653.0612244897961</v>
      </c>
      <c r="G242" s="142">
        <f t="shared" si="10"/>
        <v>4085.2111154791041</v>
      </c>
      <c r="H242" s="143">
        <f t="shared" si="11"/>
        <v>6738.2723399689003</v>
      </c>
      <c r="I242" s="158"/>
    </row>
    <row r="243" spans="1:9">
      <c r="A243" s="154">
        <v>4311643</v>
      </c>
      <c r="B243" s="154" t="s">
        <v>3469</v>
      </c>
      <c r="C243" s="155">
        <v>0.27112109317252242</v>
      </c>
      <c r="D243" s="156">
        <v>1699</v>
      </c>
      <c r="E243" s="157">
        <v>1.1975589701870928E-3</v>
      </c>
      <c r="F243" s="141">
        <f t="shared" si="9"/>
        <v>2653.0612244897961</v>
      </c>
      <c r="G243" s="142">
        <f t="shared" si="10"/>
        <v>2874.1415284490226</v>
      </c>
      <c r="H243" s="143">
        <f t="shared" si="11"/>
        <v>5527.2027529388188</v>
      </c>
      <c r="I243" s="158"/>
    </row>
    <row r="244" spans="1:9">
      <c r="A244" s="154">
        <v>4311700</v>
      </c>
      <c r="B244" s="154" t="s">
        <v>3470</v>
      </c>
      <c r="C244" s="155">
        <v>0.41464869264966414</v>
      </c>
      <c r="D244" s="156">
        <v>5842</v>
      </c>
      <c r="E244" s="157">
        <v>2.204292016383687E-3</v>
      </c>
      <c r="F244" s="141">
        <f t="shared" si="9"/>
        <v>2653.0612244897961</v>
      </c>
      <c r="G244" s="142">
        <f t="shared" si="10"/>
        <v>5290.3008393208484</v>
      </c>
      <c r="H244" s="143">
        <f t="shared" si="11"/>
        <v>7943.362063810644</v>
      </c>
      <c r="I244" s="158"/>
    </row>
    <row r="245" spans="1:9">
      <c r="A245" s="154">
        <v>4311718</v>
      </c>
      <c r="B245" s="154" t="s">
        <v>3471</v>
      </c>
      <c r="C245" s="155">
        <v>0.34153080754855564</v>
      </c>
      <c r="D245" s="156">
        <v>4198</v>
      </c>
      <c r="E245" s="157">
        <v>1.7277895561714084E-3</v>
      </c>
      <c r="F245" s="141">
        <f t="shared" si="9"/>
        <v>2653.0612244897961</v>
      </c>
      <c r="G245" s="142">
        <f t="shared" si="10"/>
        <v>4146.6949348113803</v>
      </c>
      <c r="H245" s="143">
        <f t="shared" si="11"/>
        <v>6799.756159301176</v>
      </c>
      <c r="I245" s="158"/>
    </row>
    <row r="246" spans="1:9">
      <c r="A246" s="154">
        <v>4311734</v>
      </c>
      <c r="B246" s="154" t="s">
        <v>3472</v>
      </c>
      <c r="C246" s="155">
        <v>0.47416451945292309</v>
      </c>
      <c r="D246" s="156">
        <v>2977</v>
      </c>
      <c r="E246" s="157">
        <v>2.2782452489160665E-3</v>
      </c>
      <c r="F246" s="141">
        <f t="shared" si="9"/>
        <v>2653.0612244897961</v>
      </c>
      <c r="G246" s="142">
        <f t="shared" si="10"/>
        <v>5467.7885973985594</v>
      </c>
      <c r="H246" s="143">
        <f t="shared" si="11"/>
        <v>8120.849821888356</v>
      </c>
      <c r="I246" s="158"/>
    </row>
    <row r="247" spans="1:9">
      <c r="A247" s="154">
        <v>4311759</v>
      </c>
      <c r="B247" s="154" t="s">
        <v>3473</v>
      </c>
      <c r="C247" s="155">
        <v>0.37451233672679313</v>
      </c>
      <c r="D247" s="156">
        <v>6601</v>
      </c>
      <c r="E247" s="157">
        <v>2.0277395996216615E-3</v>
      </c>
      <c r="F247" s="141">
        <f t="shared" si="9"/>
        <v>2653.0612244897961</v>
      </c>
      <c r="G247" s="142">
        <f t="shared" si="10"/>
        <v>4866.5750390919875</v>
      </c>
      <c r="H247" s="143">
        <f t="shared" si="11"/>
        <v>7519.6362635817841</v>
      </c>
      <c r="I247" s="158"/>
    </row>
    <row r="248" spans="1:9">
      <c r="A248" s="154">
        <v>4311775</v>
      </c>
      <c r="B248" s="154" t="s">
        <v>3474</v>
      </c>
      <c r="C248" s="155">
        <v>0.34218274390961423</v>
      </c>
      <c r="D248" s="156">
        <v>6757</v>
      </c>
      <c r="E248" s="157">
        <v>1.8591986130956201E-3</v>
      </c>
      <c r="F248" s="141">
        <f t="shared" si="9"/>
        <v>2653.0612244897961</v>
      </c>
      <c r="G248" s="142">
        <f t="shared" si="10"/>
        <v>4462.0766714294887</v>
      </c>
      <c r="H248" s="143">
        <f t="shared" si="11"/>
        <v>7115.1378959192843</v>
      </c>
      <c r="I248" s="158"/>
    </row>
    <row r="249" spans="1:9">
      <c r="A249" s="154">
        <v>4311791</v>
      </c>
      <c r="B249" s="154" t="s">
        <v>3475</v>
      </c>
      <c r="C249" s="155">
        <v>0.26538551863556892</v>
      </c>
      <c r="D249" s="156">
        <v>2550</v>
      </c>
      <c r="E249" s="157">
        <v>1.2458416401904355E-3</v>
      </c>
      <c r="F249" s="141">
        <f t="shared" si="9"/>
        <v>2653.0612244897961</v>
      </c>
      <c r="G249" s="142">
        <f t="shared" si="10"/>
        <v>2990.0199364570453</v>
      </c>
      <c r="H249" s="143">
        <f t="shared" si="11"/>
        <v>5643.0811609468419</v>
      </c>
      <c r="I249" s="158"/>
    </row>
    <row r="250" spans="1:9">
      <c r="A250" s="154">
        <v>4311809</v>
      </c>
      <c r="B250" s="154" t="s">
        <v>3476</v>
      </c>
      <c r="C250" s="155">
        <v>0.27651009831018108</v>
      </c>
      <c r="D250" s="156">
        <v>40559</v>
      </c>
      <c r="E250" s="157">
        <v>1.9657517764399743E-3</v>
      </c>
      <c r="F250" s="141">
        <f t="shared" si="9"/>
        <v>2653.0612244897961</v>
      </c>
      <c r="G250" s="142">
        <f t="shared" si="10"/>
        <v>4717.8042634559388</v>
      </c>
      <c r="H250" s="143">
        <f t="shared" si="11"/>
        <v>7370.8654879457354</v>
      </c>
      <c r="I250" s="158"/>
    </row>
    <row r="251" spans="1:9">
      <c r="A251" s="154">
        <v>4311908</v>
      </c>
      <c r="B251" s="154" t="s">
        <v>3477</v>
      </c>
      <c r="C251" s="155">
        <v>0.30797790580087292</v>
      </c>
      <c r="D251" s="156">
        <v>4888</v>
      </c>
      <c r="E251" s="157">
        <v>1.5940202545288897E-3</v>
      </c>
      <c r="F251" s="141">
        <f t="shared" si="9"/>
        <v>2653.0612244897961</v>
      </c>
      <c r="G251" s="142">
        <f t="shared" si="10"/>
        <v>3825.6486108693352</v>
      </c>
      <c r="H251" s="143">
        <f t="shared" si="11"/>
        <v>6478.7098353591318</v>
      </c>
      <c r="I251" s="158"/>
    </row>
    <row r="252" spans="1:9">
      <c r="A252" s="154">
        <v>4311981</v>
      </c>
      <c r="B252" s="154" t="s">
        <v>3478</v>
      </c>
      <c r="C252" s="155">
        <v>0.38489976470311343</v>
      </c>
      <c r="D252" s="156">
        <v>3984</v>
      </c>
      <c r="E252" s="157">
        <v>1.9319689373371756E-3</v>
      </c>
      <c r="F252" s="141">
        <f t="shared" si="9"/>
        <v>2653.0612244897961</v>
      </c>
      <c r="G252" s="142">
        <f t="shared" si="10"/>
        <v>4636.7254496092219</v>
      </c>
      <c r="H252" s="143">
        <f t="shared" si="11"/>
        <v>7289.7866740990175</v>
      </c>
      <c r="I252" s="158"/>
    </row>
    <row r="253" spans="1:9">
      <c r="A253" s="154">
        <v>4312005</v>
      </c>
      <c r="B253" s="154" t="s">
        <v>3479</v>
      </c>
      <c r="C253" s="155">
        <v>0.33449394141142819</v>
      </c>
      <c r="D253" s="156">
        <v>2150</v>
      </c>
      <c r="E253" s="157">
        <v>1.5305891109049297E-3</v>
      </c>
      <c r="F253" s="141">
        <f t="shared" si="9"/>
        <v>2653.0612244897961</v>
      </c>
      <c r="G253" s="142">
        <f t="shared" si="10"/>
        <v>3673.4138661718312</v>
      </c>
      <c r="H253" s="143">
        <f t="shared" si="11"/>
        <v>6326.4750906616273</v>
      </c>
      <c r="I253" s="158"/>
    </row>
    <row r="254" spans="1:9">
      <c r="A254" s="154">
        <v>4312054</v>
      </c>
      <c r="B254" s="154" t="s">
        <v>3480</v>
      </c>
      <c r="C254" s="155">
        <v>0.34892795815891386</v>
      </c>
      <c r="D254" s="156">
        <v>4349</v>
      </c>
      <c r="E254" s="157">
        <v>1.7745930429673526E-3</v>
      </c>
      <c r="F254" s="141">
        <f t="shared" si="9"/>
        <v>2653.0612244897961</v>
      </c>
      <c r="G254" s="142">
        <f t="shared" si="10"/>
        <v>4259.0233031216467</v>
      </c>
      <c r="H254" s="143">
        <f t="shared" si="11"/>
        <v>6912.0845276114433</v>
      </c>
      <c r="I254" s="158"/>
    </row>
    <row r="255" spans="1:9">
      <c r="A255" s="154">
        <v>4312104</v>
      </c>
      <c r="B255" s="154" t="s">
        <v>3481</v>
      </c>
      <c r="C255" s="155">
        <v>0.43673071213031067</v>
      </c>
      <c r="D255" s="156">
        <v>4762</v>
      </c>
      <c r="E255" s="157">
        <v>2.2515766535616986E-3</v>
      </c>
      <c r="F255" s="141">
        <f t="shared" si="9"/>
        <v>2653.0612244897961</v>
      </c>
      <c r="G255" s="142">
        <f t="shared" si="10"/>
        <v>5403.7839685480767</v>
      </c>
      <c r="H255" s="143">
        <f t="shared" si="11"/>
        <v>8056.8451930378724</v>
      </c>
      <c r="I255" s="158"/>
    </row>
    <row r="256" spans="1:9">
      <c r="A256" s="154">
        <v>4312138</v>
      </c>
      <c r="B256" s="154" t="s">
        <v>3482</v>
      </c>
      <c r="C256" s="155">
        <v>0.32382061880916757</v>
      </c>
      <c r="D256" s="156">
        <v>2513</v>
      </c>
      <c r="E256" s="157">
        <v>1.5168336897743875E-3</v>
      </c>
      <c r="F256" s="141">
        <f t="shared" si="9"/>
        <v>2653.0612244897961</v>
      </c>
      <c r="G256" s="142">
        <f t="shared" si="10"/>
        <v>3640.4008554585303</v>
      </c>
      <c r="H256" s="143">
        <f t="shared" si="11"/>
        <v>6293.4620799483264</v>
      </c>
      <c r="I256" s="158"/>
    </row>
    <row r="257" spans="1:9">
      <c r="A257" s="154">
        <v>4312153</v>
      </c>
      <c r="B257" s="154" t="s">
        <v>3483</v>
      </c>
      <c r="C257" s="155">
        <v>0.35387514134570808</v>
      </c>
      <c r="D257" s="156">
        <v>4514</v>
      </c>
      <c r="E257" s="157">
        <v>1.8098345863848796E-3</v>
      </c>
      <c r="F257" s="141">
        <f t="shared" si="9"/>
        <v>2653.0612244897961</v>
      </c>
      <c r="G257" s="142">
        <f t="shared" si="10"/>
        <v>4343.6030073237107</v>
      </c>
      <c r="H257" s="143">
        <f t="shared" si="11"/>
        <v>6996.6642318135073</v>
      </c>
      <c r="I257" s="158"/>
    </row>
    <row r="258" spans="1:9">
      <c r="A258" s="154">
        <v>4312179</v>
      </c>
      <c r="B258" s="154" t="s">
        <v>3484</v>
      </c>
      <c r="C258" s="155">
        <v>0.38992936699825748</v>
      </c>
      <c r="D258" s="156">
        <v>1877</v>
      </c>
      <c r="E258" s="157">
        <v>1.7482767418720039E-3</v>
      </c>
      <c r="F258" s="141">
        <f t="shared" si="9"/>
        <v>2653.0612244897961</v>
      </c>
      <c r="G258" s="142">
        <f t="shared" si="10"/>
        <v>4195.8641804928093</v>
      </c>
      <c r="H258" s="143">
        <f t="shared" si="11"/>
        <v>6848.925404982605</v>
      </c>
      <c r="I258" s="158"/>
    </row>
    <row r="259" spans="1:9">
      <c r="A259" s="154">
        <v>4312203</v>
      </c>
      <c r="B259" s="154" t="s">
        <v>3485</v>
      </c>
      <c r="C259" s="155">
        <v>0.36978792509148301</v>
      </c>
      <c r="D259" s="156">
        <v>4686</v>
      </c>
      <c r="E259" s="157">
        <v>1.9018561391528634E-3</v>
      </c>
      <c r="F259" s="141">
        <f t="shared" si="9"/>
        <v>2653.0612244897961</v>
      </c>
      <c r="G259" s="142">
        <f t="shared" si="10"/>
        <v>4564.4547339668725</v>
      </c>
      <c r="H259" s="143">
        <f t="shared" si="11"/>
        <v>7217.5159584566682</v>
      </c>
      <c r="I259" s="158"/>
    </row>
    <row r="260" spans="1:9">
      <c r="A260" s="154">
        <v>4312252</v>
      </c>
      <c r="B260" s="154" t="s">
        <v>3486</v>
      </c>
      <c r="C260" s="155">
        <v>0.42317096531043669</v>
      </c>
      <c r="D260" s="156">
        <v>7821</v>
      </c>
      <c r="E260" s="157">
        <v>2.3502269359754013E-3</v>
      </c>
      <c r="F260" s="141">
        <f t="shared" si="9"/>
        <v>2653.0612244897961</v>
      </c>
      <c r="G260" s="142">
        <f t="shared" si="10"/>
        <v>5640.5446463409635</v>
      </c>
      <c r="H260" s="143">
        <f t="shared" si="11"/>
        <v>8293.6058708307592</v>
      </c>
      <c r="I260" s="158"/>
    </row>
    <row r="261" spans="1:9">
      <c r="A261" s="154">
        <v>4312302</v>
      </c>
      <c r="B261" s="154" t="s">
        <v>3487</v>
      </c>
      <c r="C261" s="155">
        <v>0.41105270562451496</v>
      </c>
      <c r="D261" s="156">
        <v>5165</v>
      </c>
      <c r="E261" s="157">
        <v>2.1451746413390055E-3</v>
      </c>
      <c r="F261" s="141">
        <f t="shared" si="9"/>
        <v>2653.0612244897961</v>
      </c>
      <c r="G261" s="142">
        <f t="shared" si="10"/>
        <v>5148.4191392136136</v>
      </c>
      <c r="H261" s="143">
        <f t="shared" si="11"/>
        <v>7801.4803637034092</v>
      </c>
      <c r="I261" s="158"/>
    </row>
    <row r="262" spans="1:9">
      <c r="A262" s="154">
        <v>4312351</v>
      </c>
      <c r="B262" s="154" t="s">
        <v>3488</v>
      </c>
      <c r="C262" s="155">
        <v>0.24921238320708289</v>
      </c>
      <c r="D262" s="156">
        <v>1601</v>
      </c>
      <c r="E262" s="157">
        <v>1.0910205039252666E-3</v>
      </c>
      <c r="F262" s="141">
        <f t="shared" si="9"/>
        <v>2653.0612244897961</v>
      </c>
      <c r="G262" s="142">
        <f t="shared" si="10"/>
        <v>2618.4492094206398</v>
      </c>
      <c r="H262" s="143">
        <f t="shared" si="11"/>
        <v>5271.5104339104364</v>
      </c>
      <c r="I262" s="158"/>
    </row>
    <row r="263" spans="1:9">
      <c r="A263" s="154">
        <v>4312377</v>
      </c>
      <c r="B263" s="154" t="s">
        <v>3489</v>
      </c>
      <c r="C263" s="155">
        <v>0.57465401548755335</v>
      </c>
      <c r="D263" s="156">
        <v>3159</v>
      </c>
      <c r="E263" s="157">
        <v>2.7857586263061625E-3</v>
      </c>
      <c r="F263" s="141">
        <f t="shared" si="9"/>
        <v>2653.0612244897961</v>
      </c>
      <c r="G263" s="142">
        <f t="shared" si="10"/>
        <v>6685.8207031347902</v>
      </c>
      <c r="H263" s="143">
        <f t="shared" si="11"/>
        <v>9338.8819276245868</v>
      </c>
      <c r="I263" s="158"/>
    </row>
    <row r="264" spans="1:9">
      <c r="A264" s="154">
        <v>431238</v>
      </c>
      <c r="B264" s="154" t="s">
        <v>638</v>
      </c>
      <c r="C264" s="155">
        <v>0.1897651121875126</v>
      </c>
      <c r="D264" s="156">
        <v>2784</v>
      </c>
      <c r="E264" s="157">
        <v>5.6480946975945095E-4</v>
      </c>
      <c r="F264" s="141">
        <v>2016.1290322580646</v>
      </c>
      <c r="G264" s="142">
        <v>2935.5878319413587</v>
      </c>
      <c r="H264" s="143">
        <v>5546.1882182546333</v>
      </c>
      <c r="I264" s="158"/>
    </row>
    <row r="265" spans="1:9">
      <c r="A265" s="154">
        <v>4312401</v>
      </c>
      <c r="B265" s="154" t="s">
        <v>3490</v>
      </c>
      <c r="C265" s="155">
        <v>0.31833613926393539</v>
      </c>
      <c r="D265" s="156">
        <v>64505</v>
      </c>
      <c r="E265" s="157">
        <v>2.4262164682213767E-3</v>
      </c>
      <c r="F265" s="141">
        <f t="shared" si="9"/>
        <v>2653.0612244897961</v>
      </c>
      <c r="G265" s="142">
        <f t="shared" si="10"/>
        <v>5822.9195237313043</v>
      </c>
      <c r="H265" s="143">
        <f t="shared" si="11"/>
        <v>8475.9807482210999</v>
      </c>
      <c r="I265" s="158"/>
    </row>
    <row r="266" spans="1:9">
      <c r="A266" s="154">
        <v>4312427</v>
      </c>
      <c r="B266" s="154" t="s">
        <v>3491</v>
      </c>
      <c r="C266" s="155">
        <v>0.43403144675579558</v>
      </c>
      <c r="D266" s="156">
        <v>2874</v>
      </c>
      <c r="E266" s="157">
        <v>2.0744300999578497E-3</v>
      </c>
      <c r="F266" s="141">
        <f t="shared" ref="F266:F332" si="12">$B$3/490</f>
        <v>2653.0612244897961</v>
      </c>
      <c r="G266" s="142">
        <f t="shared" ref="G266:G332" si="13">$B$4*E266</f>
        <v>4978.6322398988395</v>
      </c>
      <c r="H266" s="143">
        <f t="shared" ref="H266:H332" si="14">F266+G266</f>
        <v>7631.6934643886361</v>
      </c>
      <c r="I266" s="158"/>
    </row>
    <row r="267" spans="1:9">
      <c r="A267" s="154">
        <v>4312443</v>
      </c>
      <c r="B267" s="154" t="s">
        <v>3492</v>
      </c>
      <c r="C267" s="155">
        <v>0.3528908054726112</v>
      </c>
      <c r="D267" s="156">
        <v>3230</v>
      </c>
      <c r="E267" s="157">
        <v>1.7164269139484328E-3</v>
      </c>
      <c r="F267" s="141">
        <f t="shared" si="12"/>
        <v>2653.0612244897961</v>
      </c>
      <c r="G267" s="142">
        <f t="shared" si="13"/>
        <v>4119.4245934762384</v>
      </c>
      <c r="H267" s="143">
        <f t="shared" si="14"/>
        <v>6772.485817966035</v>
      </c>
      <c r="I267" s="158"/>
    </row>
    <row r="268" spans="1:9">
      <c r="A268" s="154">
        <v>4312450</v>
      </c>
      <c r="B268" s="154" t="s">
        <v>3493</v>
      </c>
      <c r="C268" s="155">
        <v>0.38851466129908963</v>
      </c>
      <c r="D268" s="156">
        <v>6368</v>
      </c>
      <c r="E268" s="157">
        <v>2.0922446447205817E-3</v>
      </c>
      <c r="F268" s="141">
        <f t="shared" si="12"/>
        <v>2653.0612244897961</v>
      </c>
      <c r="G268" s="142">
        <f t="shared" si="13"/>
        <v>5021.3871473293957</v>
      </c>
      <c r="H268" s="143">
        <f t="shared" si="14"/>
        <v>7674.4483718191914</v>
      </c>
      <c r="I268" s="158"/>
    </row>
    <row r="269" spans="1:9">
      <c r="A269" s="154">
        <v>4312476</v>
      </c>
      <c r="B269" s="154" t="s">
        <v>3494</v>
      </c>
      <c r="C269" s="155">
        <v>0.30670485702127337</v>
      </c>
      <c r="D269" s="156">
        <v>6172</v>
      </c>
      <c r="E269" s="157">
        <v>1.6439520101660418E-3</v>
      </c>
      <c r="F269" s="141">
        <f t="shared" si="12"/>
        <v>2653.0612244897961</v>
      </c>
      <c r="G269" s="142">
        <f t="shared" si="13"/>
        <v>3945.4848243985002</v>
      </c>
      <c r="H269" s="143">
        <f t="shared" si="14"/>
        <v>6598.5460488882964</v>
      </c>
      <c r="I269" s="158"/>
    </row>
    <row r="270" spans="1:9">
      <c r="A270" s="154">
        <v>4312500</v>
      </c>
      <c r="B270" s="154" t="s">
        <v>3495</v>
      </c>
      <c r="C270" s="155">
        <v>0.39015941924370634</v>
      </c>
      <c r="D270" s="156">
        <v>12431</v>
      </c>
      <c r="E270" s="157">
        <v>2.322857673629249E-3</v>
      </c>
      <c r="F270" s="141">
        <f t="shared" si="12"/>
        <v>2653.0612244897961</v>
      </c>
      <c r="G270" s="142">
        <f t="shared" si="13"/>
        <v>5574.8584167101972</v>
      </c>
      <c r="H270" s="143">
        <f t="shared" si="14"/>
        <v>8227.9196411999928</v>
      </c>
      <c r="I270" s="158"/>
    </row>
    <row r="271" spans="1:9">
      <c r="A271" s="154">
        <v>4312609</v>
      </c>
      <c r="B271" s="154" t="s">
        <v>3496</v>
      </c>
      <c r="C271" s="155">
        <v>0.30240760430447761</v>
      </c>
      <c r="D271" s="156">
        <v>5150</v>
      </c>
      <c r="E271" s="157">
        <v>1.5774964348804505E-3</v>
      </c>
      <c r="F271" s="141">
        <f t="shared" si="12"/>
        <v>2653.0612244897961</v>
      </c>
      <c r="G271" s="142">
        <f t="shared" si="13"/>
        <v>3785.991443713081</v>
      </c>
      <c r="H271" s="143">
        <f t="shared" si="14"/>
        <v>6439.0526682028776</v>
      </c>
      <c r="I271" s="158"/>
    </row>
    <row r="272" spans="1:9">
      <c r="A272" s="154">
        <v>4312617</v>
      </c>
      <c r="B272" s="154" t="s">
        <v>3497</v>
      </c>
      <c r="C272" s="155">
        <v>0.37193638676629021</v>
      </c>
      <c r="D272" s="156">
        <v>3010</v>
      </c>
      <c r="E272" s="157">
        <v>1.7900214551497577E-3</v>
      </c>
      <c r="F272" s="141">
        <f t="shared" si="12"/>
        <v>2653.0612244897961</v>
      </c>
      <c r="G272" s="142">
        <f t="shared" si="13"/>
        <v>4296.0514923594183</v>
      </c>
      <c r="H272" s="143">
        <f t="shared" si="14"/>
        <v>6949.1127168492148</v>
      </c>
      <c r="I272" s="158"/>
    </row>
    <row r="273" spans="1:9">
      <c r="A273" s="154">
        <v>4312625</v>
      </c>
      <c r="B273" s="154" t="s">
        <v>3498</v>
      </c>
      <c r="C273" s="155">
        <v>0.35150954288701491</v>
      </c>
      <c r="D273" s="156">
        <v>1902</v>
      </c>
      <c r="E273" s="157">
        <v>1.5791496599995628E-3</v>
      </c>
      <c r="F273" s="141">
        <f t="shared" si="12"/>
        <v>2653.0612244897961</v>
      </c>
      <c r="G273" s="142">
        <f t="shared" si="13"/>
        <v>3789.9591839989507</v>
      </c>
      <c r="H273" s="143">
        <f t="shared" si="14"/>
        <v>6443.0204084887464</v>
      </c>
      <c r="I273" s="158"/>
    </row>
    <row r="274" spans="1:9">
      <c r="A274" s="154">
        <v>4312658</v>
      </c>
      <c r="B274" s="154" t="s">
        <v>3499</v>
      </c>
      <c r="C274" s="155">
        <v>0.30182845084226534</v>
      </c>
      <c r="D274" s="156">
        <v>17638</v>
      </c>
      <c r="E274" s="157">
        <v>1.8937915298296731E-3</v>
      </c>
      <c r="F274" s="141">
        <f t="shared" si="12"/>
        <v>2653.0612244897961</v>
      </c>
      <c r="G274" s="142">
        <f t="shared" si="13"/>
        <v>4545.0996715912152</v>
      </c>
      <c r="H274" s="143">
        <f t="shared" si="14"/>
        <v>7198.1608960810117</v>
      </c>
      <c r="I274" s="158"/>
    </row>
    <row r="275" spans="1:9">
      <c r="A275" s="154">
        <v>4312674</v>
      </c>
      <c r="B275" s="154" t="s">
        <v>3500</v>
      </c>
      <c r="C275" s="155">
        <v>0.37584736490995008</v>
      </c>
      <c r="D275" s="156">
        <v>1834</v>
      </c>
      <c r="E275" s="157">
        <v>1.6792911677280145E-3</v>
      </c>
      <c r="F275" s="141">
        <f t="shared" si="12"/>
        <v>2653.0612244897961</v>
      </c>
      <c r="G275" s="142">
        <f t="shared" si="13"/>
        <v>4030.2988025472346</v>
      </c>
      <c r="H275" s="143">
        <f t="shared" si="14"/>
        <v>6683.3600270370307</v>
      </c>
      <c r="I275" s="158"/>
    </row>
    <row r="276" spans="1:9">
      <c r="A276" s="154">
        <v>4312708</v>
      </c>
      <c r="B276" s="154" t="s">
        <v>3501</v>
      </c>
      <c r="C276" s="155">
        <v>0.36325049791584524</v>
      </c>
      <c r="D276" s="156">
        <v>12057</v>
      </c>
      <c r="E276" s="157">
        <v>2.1527653856526019E-3</v>
      </c>
      <c r="F276" s="141">
        <f t="shared" si="12"/>
        <v>2653.0612244897961</v>
      </c>
      <c r="G276" s="142">
        <f t="shared" si="13"/>
        <v>5166.6369255662448</v>
      </c>
      <c r="H276" s="143">
        <f t="shared" si="14"/>
        <v>7819.6981500560414</v>
      </c>
      <c r="I276" s="158"/>
    </row>
    <row r="277" spans="1:9">
      <c r="A277" s="154">
        <v>4312757</v>
      </c>
      <c r="B277" s="154" t="s">
        <v>3502</v>
      </c>
      <c r="C277" s="155">
        <v>0.2905727192866514</v>
      </c>
      <c r="D277" s="156">
        <v>3389</v>
      </c>
      <c r="E277" s="157">
        <v>1.4235416144107798E-3</v>
      </c>
      <c r="F277" s="141">
        <f t="shared" si="12"/>
        <v>2653.0612244897961</v>
      </c>
      <c r="G277" s="142">
        <f t="shared" si="13"/>
        <v>3416.4998745858716</v>
      </c>
      <c r="H277" s="143">
        <f t="shared" si="14"/>
        <v>6069.5610990756677</v>
      </c>
      <c r="I277" s="158"/>
    </row>
    <row r="278" spans="1:9">
      <c r="A278" s="154">
        <v>4312807</v>
      </c>
      <c r="B278" s="154" t="s">
        <v>3503</v>
      </c>
      <c r="C278" s="155">
        <v>0.30763457865278471</v>
      </c>
      <c r="D278" s="156">
        <v>4819</v>
      </c>
      <c r="E278" s="157">
        <v>1.5888514060571235E-3</v>
      </c>
      <c r="F278" s="141">
        <f t="shared" si="12"/>
        <v>2653.0612244897961</v>
      </c>
      <c r="G278" s="142">
        <f t="shared" si="13"/>
        <v>3813.2433745370963</v>
      </c>
      <c r="H278" s="143">
        <f t="shared" si="14"/>
        <v>6466.3045990268929</v>
      </c>
      <c r="I278" s="158"/>
    </row>
    <row r="279" spans="1:9">
      <c r="A279" s="154">
        <v>4312906</v>
      </c>
      <c r="B279" s="154" t="s">
        <v>3504</v>
      </c>
      <c r="C279" s="155">
        <v>0.18679690675801791</v>
      </c>
      <c r="D279" s="156">
        <v>8615</v>
      </c>
      <c r="E279" s="157">
        <v>1.0525980641185276E-3</v>
      </c>
      <c r="F279" s="141">
        <f t="shared" si="12"/>
        <v>2653.0612244897961</v>
      </c>
      <c r="G279" s="142">
        <f t="shared" si="13"/>
        <v>2526.2353538844663</v>
      </c>
      <c r="H279" s="143">
        <f t="shared" si="14"/>
        <v>5179.296578374262</v>
      </c>
      <c r="I279" s="158"/>
    </row>
    <row r="280" spans="1:9">
      <c r="A280" s="154">
        <v>4312955</v>
      </c>
      <c r="B280" s="154" t="s">
        <v>3505</v>
      </c>
      <c r="C280" s="155">
        <v>0.30398190381171142</v>
      </c>
      <c r="D280" s="156">
        <v>2120</v>
      </c>
      <c r="E280" s="157">
        <v>1.388042309198824E-3</v>
      </c>
      <c r="F280" s="141">
        <f t="shared" si="12"/>
        <v>2653.0612244897961</v>
      </c>
      <c r="G280" s="142">
        <f t="shared" si="13"/>
        <v>3331.3015420771776</v>
      </c>
      <c r="H280" s="143">
        <f t="shared" si="14"/>
        <v>5984.3627665669737</v>
      </c>
      <c r="I280" s="158"/>
    </row>
    <row r="281" spans="1:9">
      <c r="A281" s="154">
        <v>4313003</v>
      </c>
      <c r="B281" s="154" t="s">
        <v>3506</v>
      </c>
      <c r="C281" s="155">
        <v>0.28266697217864706</v>
      </c>
      <c r="D281" s="156">
        <v>3366</v>
      </c>
      <c r="E281" s="157">
        <v>1.3833968359945438E-3</v>
      </c>
      <c r="F281" s="141">
        <f t="shared" si="12"/>
        <v>2653.0612244897961</v>
      </c>
      <c r="G281" s="142">
        <f t="shared" si="13"/>
        <v>3320.1524063869051</v>
      </c>
      <c r="H281" s="143">
        <f t="shared" si="14"/>
        <v>5973.2136308767012</v>
      </c>
      <c r="I281" s="158"/>
    </row>
    <row r="282" spans="1:9">
      <c r="A282" s="154">
        <v>4313011</v>
      </c>
      <c r="B282" s="154" t="s">
        <v>3507</v>
      </c>
      <c r="C282" s="155">
        <v>0.25120983346359393</v>
      </c>
      <c r="D282" s="156">
        <v>2814</v>
      </c>
      <c r="E282" s="157">
        <v>1.1968503302051358E-3</v>
      </c>
      <c r="F282" s="141">
        <f t="shared" si="12"/>
        <v>2653.0612244897961</v>
      </c>
      <c r="G282" s="142">
        <f t="shared" si="13"/>
        <v>2872.4407924923257</v>
      </c>
      <c r="H282" s="143">
        <f t="shared" si="14"/>
        <v>5525.5020169821219</v>
      </c>
      <c r="I282" s="158"/>
    </row>
    <row r="283" spans="1:9">
      <c r="A283" s="154">
        <v>4313037</v>
      </c>
      <c r="B283" s="154" t="s">
        <v>3508</v>
      </c>
      <c r="C283" s="155">
        <v>0.29781080354296252</v>
      </c>
      <c r="D283" s="156">
        <v>4835</v>
      </c>
      <c r="E283" s="157">
        <v>1.5388791465648453E-3</v>
      </c>
      <c r="F283" s="141">
        <f t="shared" si="12"/>
        <v>2653.0612244897961</v>
      </c>
      <c r="G283" s="142">
        <f t="shared" si="13"/>
        <v>3693.3099517556288</v>
      </c>
      <c r="H283" s="143">
        <f t="shared" si="14"/>
        <v>6346.371176245425</v>
      </c>
      <c r="I283" s="158"/>
    </row>
    <row r="284" spans="1:9">
      <c r="A284" s="154">
        <v>4313060</v>
      </c>
      <c r="B284" s="154" t="s">
        <v>3509</v>
      </c>
      <c r="C284" s="155">
        <v>0.33553460595440493</v>
      </c>
      <c r="D284" s="156">
        <v>19196</v>
      </c>
      <c r="E284" s="157">
        <v>2.1321783248314133E-3</v>
      </c>
      <c r="F284" s="141">
        <f t="shared" si="12"/>
        <v>2653.0612244897961</v>
      </c>
      <c r="G284" s="142">
        <f t="shared" si="13"/>
        <v>5117.2279795953918</v>
      </c>
      <c r="H284" s="143">
        <f t="shared" si="14"/>
        <v>7770.2892040851875</v>
      </c>
      <c r="I284" s="158"/>
    </row>
    <row r="285" spans="1:9">
      <c r="A285" s="154">
        <v>431308</v>
      </c>
      <c r="B285" s="154" t="s">
        <v>3730</v>
      </c>
      <c r="C285" s="155">
        <v>0.2569463742788719</v>
      </c>
      <c r="D285" s="156">
        <v>2484</v>
      </c>
      <c r="E285" s="157">
        <v>7.4081633661906502E-4</v>
      </c>
      <c r="F285" s="141">
        <v>2016.1290322580646</v>
      </c>
      <c r="G285" s="142">
        <v>3850.3805972100758</v>
      </c>
      <c r="H285" s="143">
        <v>6646.2311361272205</v>
      </c>
      <c r="I285" s="158"/>
    </row>
    <row r="286" spans="1:9">
      <c r="A286" s="154">
        <v>4313102</v>
      </c>
      <c r="B286" s="154" t="s">
        <v>3510</v>
      </c>
      <c r="C286" s="155">
        <v>0.2977406650277778</v>
      </c>
      <c r="D286" s="156">
        <v>6296</v>
      </c>
      <c r="E286" s="157">
        <v>1.6006723991736651E-3</v>
      </c>
      <c r="F286" s="141">
        <f t="shared" si="12"/>
        <v>2653.0612244897961</v>
      </c>
      <c r="G286" s="142">
        <f t="shared" si="13"/>
        <v>3841.6137580167961</v>
      </c>
      <c r="H286" s="143">
        <f t="shared" si="14"/>
        <v>6494.6749825065926</v>
      </c>
      <c r="I286" s="158"/>
    </row>
    <row r="287" spans="1:9">
      <c r="A287" s="154">
        <v>4313201</v>
      </c>
      <c r="B287" s="154" t="s">
        <v>3511</v>
      </c>
      <c r="C287" s="155">
        <v>0.28607379789733989</v>
      </c>
      <c r="D287" s="156">
        <v>21511</v>
      </c>
      <c r="E287" s="157">
        <v>1.8491909788648578E-3</v>
      </c>
      <c r="F287" s="141">
        <f t="shared" si="12"/>
        <v>2653.0612244897961</v>
      </c>
      <c r="G287" s="142">
        <f t="shared" si="13"/>
        <v>4438.0583492756587</v>
      </c>
      <c r="H287" s="143">
        <f t="shared" si="14"/>
        <v>7091.1195737654543</v>
      </c>
      <c r="I287" s="158"/>
    </row>
    <row r="288" spans="1:9">
      <c r="A288" s="154">
        <v>4313300</v>
      </c>
      <c r="B288" s="154" t="s">
        <v>3512</v>
      </c>
      <c r="C288" s="155">
        <v>0.29319443114380767</v>
      </c>
      <c r="D288" s="156">
        <v>25212</v>
      </c>
      <c r="E288" s="157">
        <v>1.940892162534968E-3</v>
      </c>
      <c r="F288" s="141">
        <f t="shared" si="12"/>
        <v>2653.0612244897961</v>
      </c>
      <c r="G288" s="142">
        <f t="shared" si="13"/>
        <v>4658.141190083923</v>
      </c>
      <c r="H288" s="143">
        <f t="shared" si="14"/>
        <v>7311.2024145737196</v>
      </c>
      <c r="I288" s="158"/>
    </row>
    <row r="289" spans="1:9">
      <c r="A289" s="154">
        <v>4313334</v>
      </c>
      <c r="B289" s="154" t="s">
        <v>3513</v>
      </c>
      <c r="C289" s="155">
        <v>0.30138331948197788</v>
      </c>
      <c r="D289" s="156">
        <v>2480</v>
      </c>
      <c r="E289" s="157">
        <v>1.4089369487502723E-3</v>
      </c>
      <c r="F289" s="141">
        <f t="shared" si="12"/>
        <v>2653.0612244897961</v>
      </c>
      <c r="G289" s="142">
        <f t="shared" si="13"/>
        <v>3381.4486770006533</v>
      </c>
      <c r="H289" s="143">
        <f t="shared" si="14"/>
        <v>6034.5099014904499</v>
      </c>
      <c r="I289" s="158"/>
    </row>
    <row r="290" spans="1:9">
      <c r="A290" s="154">
        <v>431335</v>
      </c>
      <c r="B290" s="154" t="s">
        <v>3731</v>
      </c>
      <c r="C290" s="155">
        <v>0.28822740494788218</v>
      </c>
      <c r="D290" s="156">
        <v>3490</v>
      </c>
      <c r="E290" s="157">
        <v>9.1371477969728854E-4</v>
      </c>
      <c r="F290" s="141">
        <v>2016.1290322580646</v>
      </c>
      <c r="G290" s="142">
        <v>4749.017381537019</v>
      </c>
      <c r="H290" s="143">
        <v>7726.8464053661182</v>
      </c>
      <c r="I290" s="158"/>
    </row>
    <row r="291" spans="1:9">
      <c r="A291" s="154">
        <v>4313375</v>
      </c>
      <c r="B291" s="154" t="s">
        <v>3514</v>
      </c>
      <c r="C291" s="155">
        <v>0.38901121624884466</v>
      </c>
      <c r="D291" s="156">
        <v>25275</v>
      </c>
      <c r="E291" s="157">
        <v>2.5761455249035514E-3</v>
      </c>
      <c r="F291" s="141">
        <f t="shared" si="12"/>
        <v>2653.0612244897961</v>
      </c>
      <c r="G291" s="142">
        <f t="shared" si="13"/>
        <v>6182.7492597685232</v>
      </c>
      <c r="H291" s="143">
        <f t="shared" si="14"/>
        <v>8835.8104842583198</v>
      </c>
      <c r="I291" s="158"/>
    </row>
    <row r="292" spans="1:9">
      <c r="A292" s="154">
        <v>4313391</v>
      </c>
      <c r="B292" s="154" t="s">
        <v>3515</v>
      </c>
      <c r="C292" s="155">
        <v>0.33936966234391264</v>
      </c>
      <c r="D292" s="156">
        <v>3647</v>
      </c>
      <c r="E292" s="157">
        <v>1.6810010132429797E-3</v>
      </c>
      <c r="F292" s="141">
        <f t="shared" si="12"/>
        <v>2653.0612244897961</v>
      </c>
      <c r="G292" s="142">
        <f t="shared" si="13"/>
        <v>4034.4024317831513</v>
      </c>
      <c r="H292" s="143">
        <f t="shared" si="14"/>
        <v>6687.4636562729474</v>
      </c>
      <c r="I292" s="158"/>
    </row>
    <row r="293" spans="1:9">
      <c r="A293" s="154">
        <v>4313409</v>
      </c>
      <c r="B293" s="154" t="s">
        <v>3516</v>
      </c>
      <c r="C293" s="155">
        <v>0.31937572531248765</v>
      </c>
      <c r="D293" s="156">
        <v>244007</v>
      </c>
      <c r="E293" s="157">
        <v>2.9717812685459005E-3</v>
      </c>
      <c r="F293" s="141">
        <f t="shared" si="12"/>
        <v>2653.0612244897961</v>
      </c>
      <c r="G293" s="142">
        <f t="shared" si="13"/>
        <v>7132.275044510161</v>
      </c>
      <c r="H293" s="143">
        <f t="shared" si="14"/>
        <v>9785.3362689999576</v>
      </c>
      <c r="I293" s="158"/>
    </row>
    <row r="294" spans="1:9">
      <c r="A294" s="154">
        <v>4313425</v>
      </c>
      <c r="B294" s="154" t="s">
        <v>3517</v>
      </c>
      <c r="C294" s="155">
        <v>0.32823300789208482</v>
      </c>
      <c r="D294" s="156">
        <v>3429</v>
      </c>
      <c r="E294" s="157">
        <v>1.6108754755902381E-3</v>
      </c>
      <c r="F294" s="141">
        <f t="shared" si="12"/>
        <v>2653.0612244897961</v>
      </c>
      <c r="G294" s="142">
        <f t="shared" si="13"/>
        <v>3866.1011414165714</v>
      </c>
      <c r="H294" s="143">
        <f t="shared" si="14"/>
        <v>6519.162365906368</v>
      </c>
      <c r="I294" s="158"/>
    </row>
    <row r="295" spans="1:9">
      <c r="A295" s="154">
        <v>4313441</v>
      </c>
      <c r="B295" s="154" t="s">
        <v>3518</v>
      </c>
      <c r="C295" s="155">
        <v>0.37717769981016941</v>
      </c>
      <c r="D295" s="156">
        <v>2206</v>
      </c>
      <c r="E295" s="157">
        <v>1.7325725455743404E-3</v>
      </c>
      <c r="F295" s="141">
        <f t="shared" si="12"/>
        <v>2653.0612244897961</v>
      </c>
      <c r="G295" s="142">
        <f t="shared" si="13"/>
        <v>4158.1741093784167</v>
      </c>
      <c r="H295" s="143">
        <f t="shared" si="14"/>
        <v>6811.2353338682133</v>
      </c>
      <c r="I295" s="158"/>
    </row>
    <row r="296" spans="1:9">
      <c r="A296" s="154">
        <v>4313466</v>
      </c>
      <c r="B296" s="154" t="s">
        <v>3519</v>
      </c>
      <c r="C296" s="155">
        <v>0.35105120864848033</v>
      </c>
      <c r="D296" s="156">
        <v>1926</v>
      </c>
      <c r="E296" s="157">
        <v>1.5800597474507256E-3</v>
      </c>
      <c r="F296" s="141">
        <f t="shared" si="12"/>
        <v>2653.0612244897961</v>
      </c>
      <c r="G296" s="142">
        <f t="shared" si="13"/>
        <v>3792.1433938817418</v>
      </c>
      <c r="H296" s="143">
        <f t="shared" si="14"/>
        <v>6445.2046183715374</v>
      </c>
      <c r="I296" s="158"/>
    </row>
    <row r="297" spans="1:9">
      <c r="A297" s="154">
        <v>4313490</v>
      </c>
      <c r="B297" s="154" t="s">
        <v>3520</v>
      </c>
      <c r="C297" s="155">
        <v>0.39196751181761413</v>
      </c>
      <c r="D297" s="156">
        <v>4059</v>
      </c>
      <c r="E297" s="157">
        <v>1.9729565643455682E-3</v>
      </c>
      <c r="F297" s="141">
        <f t="shared" si="12"/>
        <v>2653.0612244897961</v>
      </c>
      <c r="G297" s="142">
        <f t="shared" si="13"/>
        <v>4735.0957544293633</v>
      </c>
      <c r="H297" s="143">
        <f t="shared" si="14"/>
        <v>7388.1569789191599</v>
      </c>
      <c r="I297" s="158"/>
    </row>
    <row r="298" spans="1:9">
      <c r="A298" s="154">
        <v>4313508</v>
      </c>
      <c r="B298" s="154" t="s">
        <v>3521</v>
      </c>
      <c r="C298" s="155">
        <v>0.32817508101404486</v>
      </c>
      <c r="D298" s="156">
        <v>44713</v>
      </c>
      <c r="E298" s="157">
        <v>2.3674197532553604E-3</v>
      </c>
      <c r="F298" s="141">
        <f t="shared" si="12"/>
        <v>2653.0612244897961</v>
      </c>
      <c r="G298" s="142">
        <f t="shared" si="13"/>
        <v>5681.8074078128648</v>
      </c>
      <c r="H298" s="143">
        <f t="shared" si="14"/>
        <v>8334.8686323026614</v>
      </c>
      <c r="I298" s="158"/>
    </row>
    <row r="299" spans="1:9">
      <c r="A299" s="154">
        <v>4313607</v>
      </c>
      <c r="B299" s="154" t="s">
        <v>3522</v>
      </c>
      <c r="C299" s="155">
        <v>0.30407227523328406</v>
      </c>
      <c r="D299" s="156">
        <v>4088</v>
      </c>
      <c r="E299" s="157">
        <v>1.5321738688754496E-3</v>
      </c>
      <c r="F299" s="141">
        <f t="shared" si="12"/>
        <v>2653.0612244897961</v>
      </c>
      <c r="G299" s="142">
        <f t="shared" si="13"/>
        <v>3677.2172853010793</v>
      </c>
      <c r="H299" s="143">
        <f t="shared" si="14"/>
        <v>6330.2785097908754</v>
      </c>
      <c r="I299" s="158"/>
    </row>
    <row r="300" spans="1:9">
      <c r="A300" s="154">
        <v>4313656</v>
      </c>
      <c r="B300" s="154" t="s">
        <v>3523</v>
      </c>
      <c r="C300" s="155">
        <v>0.40574571736394116</v>
      </c>
      <c r="D300" s="156">
        <v>11560</v>
      </c>
      <c r="E300" s="157">
        <v>2.3894734759217886E-3</v>
      </c>
      <c r="F300" s="141">
        <f t="shared" si="12"/>
        <v>2653.0612244897961</v>
      </c>
      <c r="G300" s="142">
        <f t="shared" si="13"/>
        <v>5734.7363422122926</v>
      </c>
      <c r="H300" s="143">
        <f t="shared" si="14"/>
        <v>8387.7975667020892</v>
      </c>
      <c r="I300" s="158"/>
    </row>
    <row r="301" spans="1:9">
      <c r="A301" s="154">
        <v>4313706</v>
      </c>
      <c r="B301" s="154" t="s">
        <v>3524</v>
      </c>
      <c r="C301" s="155">
        <v>0.3722868355615252</v>
      </c>
      <c r="D301" s="156">
        <v>35328</v>
      </c>
      <c r="E301" s="157">
        <v>2.5923887704491391E-3</v>
      </c>
      <c r="F301" s="141">
        <f t="shared" si="12"/>
        <v>2653.0612244897961</v>
      </c>
      <c r="G301" s="142">
        <f t="shared" si="13"/>
        <v>6221.7330490779341</v>
      </c>
      <c r="H301" s="143">
        <f t="shared" si="14"/>
        <v>8874.7942735677298</v>
      </c>
      <c r="I301" s="158"/>
    </row>
    <row r="302" spans="1:9">
      <c r="A302" s="154">
        <v>4313805</v>
      </c>
      <c r="B302" s="154" t="s">
        <v>3525</v>
      </c>
      <c r="C302" s="155">
        <v>0.38150438921544227</v>
      </c>
      <c r="D302" s="156">
        <v>7227</v>
      </c>
      <c r="E302" s="157">
        <v>2.0938609692074113E-3</v>
      </c>
      <c r="F302" s="141">
        <f t="shared" si="12"/>
        <v>2653.0612244897961</v>
      </c>
      <c r="G302" s="142">
        <f t="shared" si="13"/>
        <v>5025.266326097787</v>
      </c>
      <c r="H302" s="143">
        <f t="shared" si="14"/>
        <v>7678.3275505875827</v>
      </c>
      <c r="I302" s="158"/>
    </row>
    <row r="303" spans="1:9">
      <c r="A303" s="154">
        <v>4313904</v>
      </c>
      <c r="B303" s="154" t="s">
        <v>3526</v>
      </c>
      <c r="C303" s="155">
        <v>0.30687528626167754</v>
      </c>
      <c r="D303" s="156">
        <v>42225</v>
      </c>
      <c r="E303" s="157">
        <v>2.1948354075189453E-3</v>
      </c>
      <c r="F303" s="141">
        <f t="shared" si="12"/>
        <v>2653.0612244897961</v>
      </c>
      <c r="G303" s="142">
        <f t="shared" si="13"/>
        <v>5267.6049780454687</v>
      </c>
      <c r="H303" s="143">
        <f t="shared" si="14"/>
        <v>7920.6662025352653</v>
      </c>
      <c r="I303" s="158"/>
    </row>
    <row r="304" spans="1:9">
      <c r="A304" s="154">
        <v>4313953</v>
      </c>
      <c r="B304" s="154" t="s">
        <v>3527</v>
      </c>
      <c r="C304" s="155">
        <v>0.41536135761835274</v>
      </c>
      <c r="D304" s="156">
        <v>9917</v>
      </c>
      <c r="E304" s="157">
        <v>2.3904944055217481E-3</v>
      </c>
      <c r="F304" s="141">
        <f t="shared" si="12"/>
        <v>2653.0612244897961</v>
      </c>
      <c r="G304" s="142">
        <f t="shared" si="13"/>
        <v>5737.1865732521956</v>
      </c>
      <c r="H304" s="143">
        <f t="shared" si="14"/>
        <v>8390.2477977419912</v>
      </c>
      <c r="I304" s="158"/>
    </row>
    <row r="305" spans="1:9">
      <c r="A305" s="154">
        <v>4314001</v>
      </c>
      <c r="B305" s="154" t="s">
        <v>3528</v>
      </c>
      <c r="C305" s="155">
        <v>0.24242396742443917</v>
      </c>
      <c r="D305" s="156">
        <v>7194</v>
      </c>
      <c r="E305" s="157">
        <v>1.329614411934984E-3</v>
      </c>
      <c r="F305" s="141">
        <f t="shared" si="12"/>
        <v>2653.0612244897961</v>
      </c>
      <c r="G305" s="142">
        <f t="shared" si="13"/>
        <v>3191.0745886439613</v>
      </c>
      <c r="H305" s="143">
        <f t="shared" si="14"/>
        <v>5844.1358131337574</v>
      </c>
      <c r="I305" s="158"/>
    </row>
    <row r="306" spans="1:9">
      <c r="A306" s="154">
        <v>4314027</v>
      </c>
      <c r="B306" s="154" t="s">
        <v>3529</v>
      </c>
      <c r="C306" s="155">
        <v>0.36944816704812899</v>
      </c>
      <c r="D306" s="156">
        <v>7376</v>
      </c>
      <c r="E306" s="157">
        <v>2.0339077296527407E-3</v>
      </c>
      <c r="F306" s="141">
        <f t="shared" si="12"/>
        <v>2653.0612244897961</v>
      </c>
      <c r="G306" s="142">
        <f t="shared" si="13"/>
        <v>4881.3785511665774</v>
      </c>
      <c r="H306" s="143">
        <f t="shared" si="14"/>
        <v>7534.439775656374</v>
      </c>
      <c r="I306" s="158"/>
    </row>
    <row r="307" spans="1:9">
      <c r="A307" s="154">
        <v>4314035</v>
      </c>
      <c r="B307" s="154" t="s">
        <v>3530</v>
      </c>
      <c r="C307" s="155">
        <v>0.3327378518456135</v>
      </c>
      <c r="D307" s="156">
        <v>4070</v>
      </c>
      <c r="E307" s="157">
        <v>1.6755059107201199E-3</v>
      </c>
      <c r="F307" s="141">
        <f t="shared" si="12"/>
        <v>2653.0612244897961</v>
      </c>
      <c r="G307" s="142">
        <f t="shared" si="13"/>
        <v>4021.2141857282877</v>
      </c>
      <c r="H307" s="143">
        <f t="shared" si="14"/>
        <v>6674.2754102180843</v>
      </c>
      <c r="I307" s="158"/>
    </row>
    <row r="308" spans="1:9">
      <c r="A308" s="154">
        <v>4314050</v>
      </c>
      <c r="B308" s="154" t="s">
        <v>3531</v>
      </c>
      <c r="C308" s="155">
        <v>0.36537055482179759</v>
      </c>
      <c r="D308" s="156">
        <v>53877</v>
      </c>
      <c r="E308" s="157">
        <v>2.7104952455804447E-3</v>
      </c>
      <c r="F308" s="141">
        <f t="shared" si="12"/>
        <v>2653.0612244897961</v>
      </c>
      <c r="G308" s="142">
        <f t="shared" si="13"/>
        <v>6505.1885893930676</v>
      </c>
      <c r="H308" s="143">
        <f t="shared" si="14"/>
        <v>9158.2498138828632</v>
      </c>
      <c r="I308" s="158"/>
    </row>
    <row r="309" spans="1:9">
      <c r="A309" s="154">
        <v>4314068</v>
      </c>
      <c r="B309" s="154" t="s">
        <v>3532</v>
      </c>
      <c r="C309" s="155">
        <v>0.48248888072251161</v>
      </c>
      <c r="D309" s="156">
        <v>4874</v>
      </c>
      <c r="E309" s="157">
        <v>2.4961732930667991E-3</v>
      </c>
      <c r="F309" s="141">
        <f t="shared" si="12"/>
        <v>2653.0612244897961</v>
      </c>
      <c r="G309" s="142">
        <f t="shared" si="13"/>
        <v>5990.8159033603179</v>
      </c>
      <c r="H309" s="143">
        <f t="shared" si="14"/>
        <v>8643.8771278501135</v>
      </c>
      <c r="I309" s="158"/>
    </row>
    <row r="310" spans="1:9">
      <c r="A310" s="154">
        <v>4314076</v>
      </c>
      <c r="B310" s="154" t="s">
        <v>3533</v>
      </c>
      <c r="C310" s="155">
        <v>0.40720847282242278</v>
      </c>
      <c r="D310" s="156">
        <v>6167</v>
      </c>
      <c r="E310" s="157">
        <v>2.1823906506726141E-3</v>
      </c>
      <c r="F310" s="141">
        <f t="shared" si="12"/>
        <v>2653.0612244897961</v>
      </c>
      <c r="G310" s="142">
        <f t="shared" si="13"/>
        <v>5237.7375616142735</v>
      </c>
      <c r="H310" s="143">
        <f t="shared" si="14"/>
        <v>7890.7987861040692</v>
      </c>
      <c r="I310" s="158"/>
    </row>
    <row r="311" spans="1:9">
      <c r="A311" s="154">
        <v>4314100</v>
      </c>
      <c r="B311" s="154" t="s">
        <v>3534</v>
      </c>
      <c r="C311" s="155">
        <v>0.32979208559701523</v>
      </c>
      <c r="D311" s="156">
        <v>197206</v>
      </c>
      <c r="E311" s="157">
        <v>2.9722329345723861E-3</v>
      </c>
      <c r="F311" s="141">
        <f t="shared" si="12"/>
        <v>2653.0612244897961</v>
      </c>
      <c r="G311" s="142">
        <f t="shared" si="13"/>
        <v>7133.3590429737269</v>
      </c>
      <c r="H311" s="143">
        <f t="shared" si="14"/>
        <v>9786.4202674635235</v>
      </c>
      <c r="I311" s="158"/>
    </row>
    <row r="312" spans="1:9">
      <c r="A312" s="154">
        <v>4314134</v>
      </c>
      <c r="B312" s="154" t="s">
        <v>3535</v>
      </c>
      <c r="C312" s="155">
        <v>0.26814278672731079</v>
      </c>
      <c r="D312" s="156">
        <v>2014</v>
      </c>
      <c r="E312" s="157">
        <v>1.2150093859457812E-3</v>
      </c>
      <c r="F312" s="141">
        <f t="shared" si="12"/>
        <v>2653.0612244897961</v>
      </c>
      <c r="G312" s="142">
        <f t="shared" si="13"/>
        <v>2916.0225262698746</v>
      </c>
      <c r="H312" s="143">
        <f t="shared" si="14"/>
        <v>5569.0837507596707</v>
      </c>
      <c r="I312" s="158"/>
    </row>
    <row r="313" spans="1:9">
      <c r="A313" s="154">
        <v>4314159</v>
      </c>
      <c r="B313" s="154" t="s">
        <v>3536</v>
      </c>
      <c r="C313" s="155">
        <v>0.35777269855270399</v>
      </c>
      <c r="D313" s="156">
        <v>8760</v>
      </c>
      <c r="E313" s="157">
        <v>2.0210981615056186E-3</v>
      </c>
      <c r="F313" s="141">
        <f t="shared" si="12"/>
        <v>2653.0612244897961</v>
      </c>
      <c r="G313" s="142">
        <f t="shared" si="13"/>
        <v>4850.6355876134849</v>
      </c>
      <c r="H313" s="143">
        <f t="shared" si="14"/>
        <v>7503.6968121032805</v>
      </c>
      <c r="I313" s="158"/>
    </row>
    <row r="314" spans="1:9">
      <c r="A314" s="154">
        <v>4314175</v>
      </c>
      <c r="B314" s="154" t="s">
        <v>3537</v>
      </c>
      <c r="C314" s="155">
        <v>0.41396093252528526</v>
      </c>
      <c r="D314" s="156">
        <v>2042</v>
      </c>
      <c r="E314" s="157">
        <v>1.8796297561011379E-3</v>
      </c>
      <c r="F314" s="141">
        <f t="shared" si="12"/>
        <v>2653.0612244897961</v>
      </c>
      <c r="G314" s="142">
        <f t="shared" si="13"/>
        <v>4511.1114146427308</v>
      </c>
      <c r="H314" s="143">
        <f t="shared" si="14"/>
        <v>7164.1726391325265</v>
      </c>
      <c r="I314" s="158"/>
    </row>
    <row r="315" spans="1:9">
      <c r="A315" s="154">
        <v>4314209</v>
      </c>
      <c r="B315" s="154" t="s">
        <v>3538</v>
      </c>
      <c r="C315" s="155">
        <v>0.47521438671993083</v>
      </c>
      <c r="D315" s="156">
        <v>8202</v>
      </c>
      <c r="E315" s="157">
        <v>2.6581662476253573E-3</v>
      </c>
      <c r="F315" s="141">
        <f t="shared" si="12"/>
        <v>2653.0612244897961</v>
      </c>
      <c r="G315" s="142">
        <f t="shared" si="13"/>
        <v>6379.5989943008572</v>
      </c>
      <c r="H315" s="143">
        <f t="shared" si="14"/>
        <v>9032.6602187906537</v>
      </c>
      <c r="I315" s="158"/>
    </row>
    <row r="316" spans="1:9">
      <c r="A316" s="154">
        <v>4314308</v>
      </c>
      <c r="B316" s="154" t="s">
        <v>3539</v>
      </c>
      <c r="C316" s="155">
        <v>0.29756288713924967</v>
      </c>
      <c r="D316" s="156">
        <v>4000</v>
      </c>
      <c r="E316" s="157">
        <v>1.4944877409133761E-3</v>
      </c>
      <c r="F316" s="141">
        <f t="shared" si="12"/>
        <v>2653.0612244897961</v>
      </c>
      <c r="G316" s="142">
        <f t="shared" si="13"/>
        <v>3586.7705781921027</v>
      </c>
      <c r="H316" s="143">
        <f t="shared" si="14"/>
        <v>6239.8318026818988</v>
      </c>
      <c r="I316" s="158"/>
    </row>
    <row r="317" spans="1:9">
      <c r="A317" s="154">
        <v>4314407</v>
      </c>
      <c r="B317" s="154" t="s">
        <v>3540</v>
      </c>
      <c r="C317" s="155">
        <v>0.39398706060257022</v>
      </c>
      <c r="D317" s="156">
        <v>342649</v>
      </c>
      <c r="E317" s="157">
        <v>3.8575714033052683E-3</v>
      </c>
      <c r="F317" s="141">
        <f t="shared" si="12"/>
        <v>2653.0612244897961</v>
      </c>
      <c r="G317" s="142">
        <f t="shared" si="13"/>
        <v>9258.171367932644</v>
      </c>
      <c r="H317" s="143">
        <f t="shared" si="14"/>
        <v>11911.232592422441</v>
      </c>
      <c r="I317" s="158"/>
    </row>
    <row r="318" spans="1:9">
      <c r="A318" s="154">
        <v>4314423</v>
      </c>
      <c r="B318" s="154" t="s">
        <v>3541</v>
      </c>
      <c r="C318" s="155">
        <v>0.24242519707459698</v>
      </c>
      <c r="D318" s="156">
        <v>5434</v>
      </c>
      <c r="E318" s="157">
        <v>1.2748241933328989E-3</v>
      </c>
      <c r="F318" s="141">
        <f t="shared" si="12"/>
        <v>2653.0612244897961</v>
      </c>
      <c r="G318" s="142">
        <f t="shared" si="13"/>
        <v>3059.5780639989571</v>
      </c>
      <c r="H318" s="143">
        <f t="shared" si="14"/>
        <v>5712.6392884887537</v>
      </c>
      <c r="I318" s="158"/>
    </row>
    <row r="319" spans="1:9">
      <c r="A319" s="154">
        <v>4314456</v>
      </c>
      <c r="B319" s="154" t="s">
        <v>3542</v>
      </c>
      <c r="C319" s="155">
        <v>0.36195846318386421</v>
      </c>
      <c r="D319" s="156">
        <v>2601</v>
      </c>
      <c r="E319" s="157">
        <v>1.7042542386717832E-3</v>
      </c>
      <c r="F319" s="141">
        <f t="shared" si="12"/>
        <v>2653.0612244897961</v>
      </c>
      <c r="G319" s="142">
        <f t="shared" si="13"/>
        <v>4090.2101728122798</v>
      </c>
      <c r="H319" s="143">
        <f t="shared" si="14"/>
        <v>6743.2713973020764</v>
      </c>
      <c r="I319" s="158"/>
    </row>
    <row r="320" spans="1:9">
      <c r="A320" s="154">
        <v>4314464</v>
      </c>
      <c r="B320" s="154" t="s">
        <v>3543</v>
      </c>
      <c r="C320" s="155">
        <v>0.55739203029387574</v>
      </c>
      <c r="D320" s="156">
        <v>2207</v>
      </c>
      <c r="E320" s="157">
        <v>2.5605643765535834E-3</v>
      </c>
      <c r="F320" s="141">
        <f t="shared" si="12"/>
        <v>2653.0612244897961</v>
      </c>
      <c r="G320" s="142">
        <f t="shared" si="13"/>
        <v>6145.3545037286003</v>
      </c>
      <c r="H320" s="143">
        <f t="shared" si="14"/>
        <v>8798.4157282183969</v>
      </c>
      <c r="I320" s="158"/>
    </row>
    <row r="321" spans="1:9">
      <c r="A321" s="154">
        <v>4314472</v>
      </c>
      <c r="B321" s="154" t="s">
        <v>3544</v>
      </c>
      <c r="C321" s="155">
        <v>0.43748989478874939</v>
      </c>
      <c r="D321" s="156">
        <v>4272</v>
      </c>
      <c r="E321" s="157">
        <v>2.2190511195882656E-3</v>
      </c>
      <c r="F321" s="141">
        <f t="shared" si="12"/>
        <v>2653.0612244897961</v>
      </c>
      <c r="G321" s="142">
        <f t="shared" si="13"/>
        <v>5325.7226870118375</v>
      </c>
      <c r="H321" s="143">
        <f t="shared" si="14"/>
        <v>7978.7839115016341</v>
      </c>
      <c r="I321" s="158"/>
    </row>
    <row r="322" spans="1:9">
      <c r="A322" s="154">
        <v>4314498</v>
      </c>
      <c r="B322" s="154" t="s">
        <v>3545</v>
      </c>
      <c r="C322" s="155">
        <v>0.37484015743315219</v>
      </c>
      <c r="D322" s="156">
        <v>4345</v>
      </c>
      <c r="E322" s="157">
        <v>1.9061153252220618E-3</v>
      </c>
      <c r="F322" s="141">
        <f t="shared" si="12"/>
        <v>2653.0612244897961</v>
      </c>
      <c r="G322" s="142">
        <f t="shared" si="13"/>
        <v>4574.6767805329482</v>
      </c>
      <c r="H322" s="143">
        <f t="shared" si="14"/>
        <v>7227.7380050227439</v>
      </c>
      <c r="I322" s="158"/>
    </row>
    <row r="323" spans="1:9">
      <c r="A323" s="154">
        <v>4314506</v>
      </c>
      <c r="B323" s="154" t="s">
        <v>3546</v>
      </c>
      <c r="C323" s="155">
        <v>0.40923510441270688</v>
      </c>
      <c r="D323" s="156">
        <v>12158</v>
      </c>
      <c r="E323" s="157">
        <v>2.4283249154759537E-3</v>
      </c>
      <c r="F323" s="141">
        <f t="shared" si="12"/>
        <v>2653.0612244897961</v>
      </c>
      <c r="G323" s="142">
        <f t="shared" si="13"/>
        <v>5827.9797971422886</v>
      </c>
      <c r="H323" s="143">
        <f t="shared" si="14"/>
        <v>8481.0410216320852</v>
      </c>
      <c r="I323" s="158"/>
    </row>
    <row r="324" spans="1:9">
      <c r="A324" s="154"/>
      <c r="B324" s="154" t="s">
        <v>3732</v>
      </c>
      <c r="C324" s="155"/>
      <c r="D324" s="156"/>
      <c r="E324" s="157"/>
      <c r="F324" s="141"/>
      <c r="G324" s="142"/>
      <c r="H324" s="143"/>
      <c r="I324" s="158"/>
    </row>
    <row r="325" spans="1:9">
      <c r="A325" s="154">
        <v>4314555</v>
      </c>
      <c r="B325" s="154" t="s">
        <v>3547</v>
      </c>
      <c r="C325" s="155">
        <v>0.436403426022279</v>
      </c>
      <c r="D325" s="156">
        <v>2619</v>
      </c>
      <c r="E325" s="157">
        <v>2.0568994902008925E-3</v>
      </c>
      <c r="F325" s="141">
        <f t="shared" si="12"/>
        <v>2653.0612244897961</v>
      </c>
      <c r="G325" s="142">
        <f t="shared" si="13"/>
        <v>4936.5587764821421</v>
      </c>
      <c r="H325" s="143">
        <f t="shared" si="14"/>
        <v>7589.6200009719378</v>
      </c>
      <c r="I325" s="158"/>
    </row>
    <row r="326" spans="1:9">
      <c r="A326" s="154">
        <v>4314605</v>
      </c>
      <c r="B326" s="154" t="s">
        <v>3548</v>
      </c>
      <c r="C326" s="155">
        <v>0.49956935147681653</v>
      </c>
      <c r="D326" s="156">
        <v>19496</v>
      </c>
      <c r="E326" s="157">
        <v>3.1819416284291709E-3</v>
      </c>
      <c r="F326" s="141">
        <f t="shared" si="12"/>
        <v>2653.0612244897961</v>
      </c>
      <c r="G326" s="142">
        <f t="shared" si="13"/>
        <v>7636.6599082300099</v>
      </c>
      <c r="H326" s="143">
        <f t="shared" si="14"/>
        <v>10289.721132719806</v>
      </c>
      <c r="I326" s="158"/>
    </row>
    <row r="327" spans="1:9">
      <c r="A327" s="154">
        <v>4314704</v>
      </c>
      <c r="B327" s="154" t="s">
        <v>3549</v>
      </c>
      <c r="C327" s="155">
        <v>0.37610082332956263</v>
      </c>
      <c r="D327" s="156">
        <v>10426</v>
      </c>
      <c r="E327" s="157">
        <v>2.1808537210487229E-3</v>
      </c>
      <c r="F327" s="141">
        <f t="shared" si="12"/>
        <v>2653.0612244897961</v>
      </c>
      <c r="G327" s="142">
        <f t="shared" si="13"/>
        <v>5234.0489305169349</v>
      </c>
      <c r="H327" s="143">
        <f t="shared" si="14"/>
        <v>7887.1101550067306</v>
      </c>
      <c r="I327" s="158"/>
    </row>
    <row r="328" spans="1:9">
      <c r="A328" s="154">
        <v>4314753</v>
      </c>
      <c r="B328" s="154" t="s">
        <v>3550</v>
      </c>
      <c r="C328" s="155">
        <v>0.31394835688770856</v>
      </c>
      <c r="D328" s="156">
        <v>2032</v>
      </c>
      <c r="E328" s="157">
        <v>1.4244636274563819E-3</v>
      </c>
      <c r="F328" s="141">
        <f t="shared" si="12"/>
        <v>2653.0612244897961</v>
      </c>
      <c r="G328" s="142">
        <f t="shared" si="13"/>
        <v>3418.7127058953165</v>
      </c>
      <c r="H328" s="143">
        <f t="shared" si="14"/>
        <v>6071.7739303851122</v>
      </c>
      <c r="I328" s="158"/>
    </row>
    <row r="329" spans="1:9">
      <c r="A329" s="154">
        <v>4314779</v>
      </c>
      <c r="B329" s="154" t="s">
        <v>3551</v>
      </c>
      <c r="C329" s="155">
        <v>0.36758438299751833</v>
      </c>
      <c r="D329" s="156">
        <v>3784</v>
      </c>
      <c r="E329" s="157">
        <v>1.8308565387697279E-3</v>
      </c>
      <c r="F329" s="141">
        <f t="shared" si="12"/>
        <v>2653.0612244897961</v>
      </c>
      <c r="G329" s="142">
        <f t="shared" si="13"/>
        <v>4394.0556930473467</v>
      </c>
      <c r="H329" s="143">
        <f t="shared" si="14"/>
        <v>7047.1169175371433</v>
      </c>
      <c r="I329" s="158"/>
    </row>
    <row r="330" spans="1:9">
      <c r="A330" s="154">
        <v>4314787</v>
      </c>
      <c r="B330" s="154" t="s">
        <v>3552</v>
      </c>
      <c r="C330" s="155">
        <v>0.27219520266285285</v>
      </c>
      <c r="D330" s="156">
        <v>1618</v>
      </c>
      <c r="E330" s="157">
        <v>1.1935258747646667E-3</v>
      </c>
      <c r="F330" s="141">
        <f t="shared" si="12"/>
        <v>2653.0612244897961</v>
      </c>
      <c r="G330" s="142">
        <f t="shared" si="13"/>
        <v>2864.4620994351999</v>
      </c>
      <c r="H330" s="143">
        <f t="shared" si="14"/>
        <v>5517.5233239249956</v>
      </c>
      <c r="I330" s="158"/>
    </row>
    <row r="331" spans="1:9">
      <c r="A331" s="154">
        <v>4314803</v>
      </c>
      <c r="B331" s="154" t="s">
        <v>3553</v>
      </c>
      <c r="C331" s="155">
        <v>0.37987631675105155</v>
      </c>
      <c r="D331" s="156">
        <v>33874</v>
      </c>
      <c r="E331" s="157">
        <v>2.6286138105955214E-3</v>
      </c>
      <c r="F331" s="141">
        <f t="shared" si="12"/>
        <v>2653.0612244897961</v>
      </c>
      <c r="G331" s="142">
        <f t="shared" si="13"/>
        <v>6308.6731454292512</v>
      </c>
      <c r="H331" s="143">
        <f t="shared" si="14"/>
        <v>8961.7343699190478</v>
      </c>
      <c r="I331" s="158"/>
    </row>
    <row r="332" spans="1:9">
      <c r="A332" s="154">
        <v>4314902</v>
      </c>
      <c r="B332" s="154" t="s">
        <v>3554</v>
      </c>
      <c r="C332" s="155">
        <v>0.29760848548300162</v>
      </c>
      <c r="D332" s="156">
        <v>1475717</v>
      </c>
      <c r="E332" s="157">
        <v>3.6274410732930465E-3</v>
      </c>
      <c r="F332" s="141">
        <f t="shared" si="12"/>
        <v>2653.0612244897961</v>
      </c>
      <c r="G332" s="142">
        <f t="shared" si="13"/>
        <v>8705.8585759033122</v>
      </c>
      <c r="H332" s="143">
        <f t="shared" si="14"/>
        <v>11358.919800393109</v>
      </c>
      <c r="I332" s="158"/>
    </row>
    <row r="333" spans="1:9">
      <c r="A333" s="154">
        <v>4315008</v>
      </c>
      <c r="B333" s="154" t="s">
        <v>3555</v>
      </c>
      <c r="C333" s="155">
        <v>0.36031700858730159</v>
      </c>
      <c r="D333" s="156">
        <v>5177</v>
      </c>
      <c r="E333" s="157">
        <v>1.8810532170562299E-3</v>
      </c>
      <c r="F333" s="141">
        <f t="shared" ref="F333:F397" si="15">$B$3/490</f>
        <v>2653.0612244897961</v>
      </c>
      <c r="G333" s="142">
        <f t="shared" ref="G333:G397" si="16">$B$4*E333</f>
        <v>4514.5277209349515</v>
      </c>
      <c r="H333" s="143">
        <f t="shared" ref="H333:H397" si="17">F333+G333</f>
        <v>7167.5889454247481</v>
      </c>
      <c r="I333" s="158"/>
    </row>
    <row r="334" spans="1:9">
      <c r="A334" s="154">
        <v>4315057</v>
      </c>
      <c r="B334" s="154" t="s">
        <v>3556</v>
      </c>
      <c r="C334" s="155">
        <v>0.42030168357051223</v>
      </c>
      <c r="D334" s="156">
        <v>2323</v>
      </c>
      <c r="E334" s="157">
        <v>1.9456875747334219E-3</v>
      </c>
      <c r="F334" s="141">
        <f t="shared" si="15"/>
        <v>2653.0612244897961</v>
      </c>
      <c r="G334" s="142">
        <f t="shared" si="16"/>
        <v>4669.6501793602129</v>
      </c>
      <c r="H334" s="143">
        <f t="shared" si="17"/>
        <v>7322.7114038500094</v>
      </c>
      <c r="I334" s="158"/>
    </row>
    <row r="335" spans="1:9">
      <c r="A335" s="154">
        <v>4315073</v>
      </c>
      <c r="B335" s="154" t="s">
        <v>3557</v>
      </c>
      <c r="C335" s="155">
        <v>0.3580950792360621</v>
      </c>
      <c r="D335" s="156">
        <v>1641</v>
      </c>
      <c r="E335" s="157">
        <v>1.5735090124696187E-3</v>
      </c>
      <c r="F335" s="141">
        <f t="shared" si="15"/>
        <v>2653.0612244897961</v>
      </c>
      <c r="G335" s="142">
        <f t="shared" si="16"/>
        <v>3776.4216299270847</v>
      </c>
      <c r="H335" s="143">
        <f t="shared" si="17"/>
        <v>6429.4828544168813</v>
      </c>
      <c r="I335" s="158"/>
    </row>
    <row r="336" spans="1:9">
      <c r="A336" s="154">
        <v>4315107</v>
      </c>
      <c r="B336" s="154" t="s">
        <v>3558</v>
      </c>
      <c r="C336" s="155">
        <v>0.41444841319751818</v>
      </c>
      <c r="D336" s="156">
        <v>10601</v>
      </c>
      <c r="E336" s="157">
        <v>2.4092235556868202E-3</v>
      </c>
      <c r="F336" s="141">
        <f t="shared" si="15"/>
        <v>2653.0612244897961</v>
      </c>
      <c r="G336" s="142">
        <f t="shared" si="16"/>
        <v>5782.1365336483686</v>
      </c>
      <c r="H336" s="143">
        <f t="shared" si="17"/>
        <v>8435.1977581381652</v>
      </c>
      <c r="I336" s="158"/>
    </row>
    <row r="337" spans="1:9">
      <c r="A337" s="154">
        <v>4315131</v>
      </c>
      <c r="B337" s="154" t="s">
        <v>3559</v>
      </c>
      <c r="C337" s="155">
        <v>0.26521406808073433</v>
      </c>
      <c r="D337" s="156">
        <v>1751</v>
      </c>
      <c r="E337" s="157">
        <v>1.1767767341958285E-3</v>
      </c>
      <c r="F337" s="141">
        <f t="shared" si="15"/>
        <v>2653.0612244897961</v>
      </c>
      <c r="G337" s="142">
        <f t="shared" si="16"/>
        <v>2824.2641620699883</v>
      </c>
      <c r="H337" s="143">
        <f t="shared" si="17"/>
        <v>5477.3253865597844</v>
      </c>
      <c r="I337" s="158"/>
    </row>
    <row r="338" spans="1:9">
      <c r="A338" s="154">
        <v>4315149</v>
      </c>
      <c r="B338" s="154" t="s">
        <v>3560</v>
      </c>
      <c r="C338" s="155">
        <v>0.3054175938086392</v>
      </c>
      <c r="D338" s="156">
        <v>2760</v>
      </c>
      <c r="E338" s="157">
        <v>1.4508917391220743E-3</v>
      </c>
      <c r="F338" s="141">
        <f t="shared" si="15"/>
        <v>2653.0612244897961</v>
      </c>
      <c r="G338" s="142">
        <f t="shared" si="16"/>
        <v>3482.1401738929781</v>
      </c>
      <c r="H338" s="143">
        <f t="shared" si="17"/>
        <v>6135.2013983827746</v>
      </c>
      <c r="I338" s="158"/>
    </row>
    <row r="339" spans="1:9">
      <c r="A339" s="154">
        <v>4315156</v>
      </c>
      <c r="B339" s="154" t="s">
        <v>3561</v>
      </c>
      <c r="C339" s="155">
        <v>0.28875046141194133</v>
      </c>
      <c r="D339" s="156">
        <v>5748</v>
      </c>
      <c r="E339" s="157">
        <v>1.5312806520572412E-3</v>
      </c>
      <c r="F339" s="141">
        <f t="shared" si="15"/>
        <v>2653.0612244897961</v>
      </c>
      <c r="G339" s="142">
        <f t="shared" si="16"/>
        <v>3675.0735649373787</v>
      </c>
      <c r="H339" s="143">
        <f t="shared" si="17"/>
        <v>6328.1347894271748</v>
      </c>
      <c r="I339" s="158"/>
    </row>
    <row r="340" spans="1:9">
      <c r="A340" s="154">
        <v>4315172</v>
      </c>
      <c r="B340" s="154" t="s">
        <v>3562</v>
      </c>
      <c r="C340" s="155">
        <v>0.30310085854013347</v>
      </c>
      <c r="D340" s="156">
        <v>2153</v>
      </c>
      <c r="E340" s="157">
        <v>1.3872296587276907E-3</v>
      </c>
      <c r="F340" s="141">
        <f t="shared" si="15"/>
        <v>2653.0612244897961</v>
      </c>
      <c r="G340" s="142">
        <f t="shared" si="16"/>
        <v>3329.3511809464576</v>
      </c>
      <c r="H340" s="143">
        <f t="shared" si="17"/>
        <v>5982.4124054362537</v>
      </c>
      <c r="I340" s="158"/>
    </row>
    <row r="341" spans="1:9">
      <c r="A341" s="154">
        <v>4315206</v>
      </c>
      <c r="B341" s="154" t="s">
        <v>3563</v>
      </c>
      <c r="C341" s="155">
        <v>0.29817110629863069</v>
      </c>
      <c r="D341" s="156">
        <v>4049</v>
      </c>
      <c r="E341" s="157">
        <v>1.5002799923315836E-3</v>
      </c>
      <c r="F341" s="141">
        <f t="shared" si="15"/>
        <v>2653.0612244897961</v>
      </c>
      <c r="G341" s="142">
        <f t="shared" si="16"/>
        <v>3600.6719815958008</v>
      </c>
      <c r="H341" s="143">
        <f t="shared" si="17"/>
        <v>6253.733206085597</v>
      </c>
      <c r="I341" s="158"/>
    </row>
    <row r="342" spans="1:9">
      <c r="A342" s="154">
        <v>4315305</v>
      </c>
      <c r="B342" s="154" t="s">
        <v>3564</v>
      </c>
      <c r="C342" s="155">
        <v>0.44082299071342379</v>
      </c>
      <c r="D342" s="156">
        <v>22624</v>
      </c>
      <c r="E342" s="157">
        <v>2.8711391416138005E-3</v>
      </c>
      <c r="F342" s="141">
        <f t="shared" si="15"/>
        <v>2653.0612244897961</v>
      </c>
      <c r="G342" s="142">
        <f t="shared" si="16"/>
        <v>6890.733939873121</v>
      </c>
      <c r="H342" s="143">
        <f t="shared" si="17"/>
        <v>9543.7951643629167</v>
      </c>
      <c r="I342" s="158"/>
    </row>
    <row r="343" spans="1:9">
      <c r="A343" s="154">
        <v>4315313</v>
      </c>
      <c r="B343" s="154" t="s">
        <v>3565</v>
      </c>
      <c r="C343" s="155">
        <v>0.36142050060199366</v>
      </c>
      <c r="D343" s="156">
        <v>1672</v>
      </c>
      <c r="E343" s="157">
        <v>1.5925857242759507E-3</v>
      </c>
      <c r="F343" s="141">
        <f t="shared" si="15"/>
        <v>2653.0612244897961</v>
      </c>
      <c r="G343" s="142">
        <f t="shared" si="16"/>
        <v>3822.2057382622816</v>
      </c>
      <c r="H343" s="143">
        <f t="shared" si="17"/>
        <v>6475.2669627520772</v>
      </c>
      <c r="I343" s="158"/>
    </row>
    <row r="344" spans="1:9">
      <c r="A344" s="154">
        <v>4315321</v>
      </c>
      <c r="B344" s="154" t="s">
        <v>3566</v>
      </c>
      <c r="C344" s="155">
        <v>0.45527160754001939</v>
      </c>
      <c r="D344" s="156">
        <v>2690</v>
      </c>
      <c r="E344" s="157">
        <v>2.1544578567115817E-3</v>
      </c>
      <c r="F344" s="141">
        <f t="shared" si="15"/>
        <v>2653.0612244897961</v>
      </c>
      <c r="G344" s="142">
        <f t="shared" si="16"/>
        <v>5170.698856107796</v>
      </c>
      <c r="H344" s="143">
        <f t="shared" si="17"/>
        <v>7823.7600805975926</v>
      </c>
      <c r="I344" s="158"/>
    </row>
    <row r="345" spans="1:9">
      <c r="A345" s="154">
        <v>4315354</v>
      </c>
      <c r="B345" s="154" t="s">
        <v>3567</v>
      </c>
      <c r="C345" s="155">
        <v>0.31087435195532043</v>
      </c>
      <c r="D345" s="156">
        <v>3880</v>
      </c>
      <c r="E345" s="157">
        <v>1.5542262732593346E-3</v>
      </c>
      <c r="F345" s="141">
        <f t="shared" si="15"/>
        <v>2653.0612244897961</v>
      </c>
      <c r="G345" s="142">
        <f t="shared" si="16"/>
        <v>3730.1430558224029</v>
      </c>
      <c r="H345" s="143">
        <f t="shared" si="17"/>
        <v>6383.2042803121985</v>
      </c>
      <c r="I345" s="158"/>
    </row>
    <row r="346" spans="1:9">
      <c r="A346" s="154">
        <v>4315404</v>
      </c>
      <c r="B346" s="154" t="s">
        <v>3568</v>
      </c>
      <c r="C346" s="155">
        <v>0.53852335127253925</v>
      </c>
      <c r="D346" s="156">
        <v>10669</v>
      </c>
      <c r="E346" s="157">
        <v>3.1334855148236803E-3</v>
      </c>
      <c r="F346" s="141">
        <f t="shared" si="15"/>
        <v>2653.0612244897961</v>
      </c>
      <c r="G346" s="142">
        <f t="shared" si="16"/>
        <v>7520.3652355768327</v>
      </c>
      <c r="H346" s="143">
        <f t="shared" si="17"/>
        <v>10173.426460066628</v>
      </c>
      <c r="I346" s="158"/>
    </row>
    <row r="347" spans="1:9">
      <c r="A347" s="154">
        <v>4315453</v>
      </c>
      <c r="B347" s="154" t="s">
        <v>3569</v>
      </c>
      <c r="C347" s="155">
        <v>0.2909511729935737</v>
      </c>
      <c r="D347" s="156">
        <v>2152</v>
      </c>
      <c r="E347" s="157">
        <v>1.3315302793413459E-3</v>
      </c>
      <c r="F347" s="141">
        <f t="shared" si="15"/>
        <v>2653.0612244897961</v>
      </c>
      <c r="G347" s="142">
        <f t="shared" si="16"/>
        <v>3195.6726704192301</v>
      </c>
      <c r="H347" s="143">
        <f t="shared" si="17"/>
        <v>5848.7338949090263</v>
      </c>
      <c r="I347" s="158"/>
    </row>
    <row r="348" spans="1:9">
      <c r="A348" s="154">
        <v>4315503</v>
      </c>
      <c r="B348" s="154" t="s">
        <v>3570</v>
      </c>
      <c r="C348" s="155">
        <v>0.40803498519735532</v>
      </c>
      <c r="D348" s="156">
        <v>15628</v>
      </c>
      <c r="E348" s="157">
        <v>2.5141287022989933E-3</v>
      </c>
      <c r="F348" s="141">
        <f t="shared" si="15"/>
        <v>2653.0612244897961</v>
      </c>
      <c r="G348" s="142">
        <f t="shared" si="16"/>
        <v>6033.9088855175842</v>
      </c>
      <c r="H348" s="143">
        <f t="shared" si="17"/>
        <v>8686.9701100073798</v>
      </c>
      <c r="I348" s="158"/>
    </row>
    <row r="349" spans="1:9">
      <c r="A349" s="154">
        <v>4315552</v>
      </c>
      <c r="B349" s="154" t="s">
        <v>3571</v>
      </c>
      <c r="C349" s="155">
        <v>0.39734751909809207</v>
      </c>
      <c r="D349" s="156">
        <v>3181</v>
      </c>
      <c r="E349" s="157">
        <v>1.9282336187777811E-3</v>
      </c>
      <c r="F349" s="141">
        <f t="shared" si="15"/>
        <v>2653.0612244897961</v>
      </c>
      <c r="G349" s="142">
        <f t="shared" si="16"/>
        <v>4627.7606850666743</v>
      </c>
      <c r="H349" s="143">
        <f t="shared" si="17"/>
        <v>7280.8219095564709</v>
      </c>
      <c r="I349" s="158"/>
    </row>
    <row r="350" spans="1:9">
      <c r="A350" s="154">
        <v>4315602</v>
      </c>
      <c r="B350" s="154" t="s">
        <v>3572</v>
      </c>
      <c r="C350" s="155">
        <v>0.36756447162298017</v>
      </c>
      <c r="D350" s="156">
        <v>213166</v>
      </c>
      <c r="E350" s="157">
        <v>3.3515508356809611E-3</v>
      </c>
      <c r="F350" s="141">
        <f t="shared" si="15"/>
        <v>2653.0612244897961</v>
      </c>
      <c r="G350" s="142">
        <f t="shared" si="16"/>
        <v>8043.7220056343067</v>
      </c>
      <c r="H350" s="143">
        <f t="shared" si="17"/>
        <v>10696.783230124103</v>
      </c>
      <c r="I350" s="158"/>
    </row>
    <row r="351" spans="1:9">
      <c r="A351" s="154">
        <v>4315701</v>
      </c>
      <c r="B351" s="154" t="s">
        <v>3573</v>
      </c>
      <c r="C351" s="155">
        <v>0.43593262373264668</v>
      </c>
      <c r="D351" s="156">
        <v>38071</v>
      </c>
      <c r="E351" s="157">
        <v>3.0698213939859831E-3</v>
      </c>
      <c r="F351" s="141">
        <f t="shared" si="15"/>
        <v>2653.0612244897961</v>
      </c>
      <c r="G351" s="142">
        <f t="shared" si="16"/>
        <v>7367.571345566359</v>
      </c>
      <c r="H351" s="143">
        <f t="shared" si="17"/>
        <v>10020.632570056156</v>
      </c>
      <c r="I351" s="158"/>
    </row>
    <row r="352" spans="1:9">
      <c r="A352" s="154">
        <v>4315750</v>
      </c>
      <c r="B352" s="154" t="s">
        <v>3574</v>
      </c>
      <c r="C352" s="155">
        <v>0.30953763884800173</v>
      </c>
      <c r="D352" s="156">
        <v>4121</v>
      </c>
      <c r="E352" s="157">
        <v>1.5615951519328979E-3</v>
      </c>
      <c r="F352" s="141">
        <f t="shared" si="15"/>
        <v>2653.0612244897961</v>
      </c>
      <c r="G352" s="142">
        <f t="shared" si="16"/>
        <v>3747.828364638955</v>
      </c>
      <c r="H352" s="143">
        <f t="shared" si="17"/>
        <v>6400.8895891287511</v>
      </c>
      <c r="I352" s="158"/>
    </row>
    <row r="353" spans="1:9">
      <c r="A353" s="154">
        <v>4315800</v>
      </c>
      <c r="B353" s="154" t="s">
        <v>3575</v>
      </c>
      <c r="C353" s="155">
        <v>0.29377671043617104</v>
      </c>
      <c r="D353" s="156">
        <v>10874</v>
      </c>
      <c r="E353" s="157">
        <v>1.7142744691136089E-3</v>
      </c>
      <c r="F353" s="141">
        <f t="shared" si="15"/>
        <v>2653.0612244897961</v>
      </c>
      <c r="G353" s="142">
        <f t="shared" si="16"/>
        <v>4114.2587258726617</v>
      </c>
      <c r="H353" s="143">
        <f t="shared" si="17"/>
        <v>6767.3199503624583</v>
      </c>
      <c r="I353" s="158"/>
    </row>
    <row r="354" spans="1:9">
      <c r="A354" s="154">
        <v>4315909</v>
      </c>
      <c r="B354" s="154" t="s">
        <v>3576</v>
      </c>
      <c r="C354" s="155">
        <v>0.34916071158702028</v>
      </c>
      <c r="D354" s="156">
        <v>6084</v>
      </c>
      <c r="E354" s="157">
        <v>1.8674902586723067E-3</v>
      </c>
      <c r="F354" s="141">
        <f t="shared" si="15"/>
        <v>2653.0612244897961</v>
      </c>
      <c r="G354" s="142">
        <f t="shared" si="16"/>
        <v>4481.9766208135361</v>
      </c>
      <c r="H354" s="143">
        <f t="shared" si="17"/>
        <v>7135.0378453033318</v>
      </c>
      <c r="I354" s="158"/>
    </row>
    <row r="355" spans="1:9">
      <c r="A355" s="154">
        <v>4315958</v>
      </c>
      <c r="B355" s="154" t="s">
        <v>3577</v>
      </c>
      <c r="C355" s="155">
        <v>0.33327338416014501</v>
      </c>
      <c r="D355" s="156">
        <v>2394</v>
      </c>
      <c r="E355" s="157">
        <v>1.5497935452398299E-3</v>
      </c>
      <c r="F355" s="141">
        <f t="shared" si="15"/>
        <v>2653.0612244897961</v>
      </c>
      <c r="G355" s="142">
        <f t="shared" si="16"/>
        <v>3719.5045085755919</v>
      </c>
      <c r="H355" s="143">
        <f t="shared" si="17"/>
        <v>6372.5657330653885</v>
      </c>
      <c r="I355" s="158"/>
    </row>
    <row r="356" spans="1:9">
      <c r="A356" s="154">
        <v>4316006</v>
      </c>
      <c r="B356" s="154" t="s">
        <v>3578</v>
      </c>
      <c r="C356" s="155">
        <v>0.31818149360810971</v>
      </c>
      <c r="D356" s="156">
        <v>20899</v>
      </c>
      <c r="E356" s="157">
        <v>2.0478509147189333E-3</v>
      </c>
      <c r="F356" s="141">
        <f t="shared" si="15"/>
        <v>2653.0612244897961</v>
      </c>
      <c r="G356" s="142">
        <f t="shared" si="16"/>
        <v>4914.8421953254401</v>
      </c>
      <c r="H356" s="143">
        <f t="shared" si="17"/>
        <v>7567.9034198152367</v>
      </c>
      <c r="I356" s="158"/>
    </row>
    <row r="357" spans="1:9">
      <c r="A357" s="154">
        <v>4316105</v>
      </c>
      <c r="B357" s="154" t="s">
        <v>3579</v>
      </c>
      <c r="C357" s="155">
        <v>0.3322459114324936</v>
      </c>
      <c r="D357" s="156">
        <v>10214</v>
      </c>
      <c r="E357" s="157">
        <v>1.9206295997155473E-3</v>
      </c>
      <c r="F357" s="141">
        <f t="shared" si="15"/>
        <v>2653.0612244897961</v>
      </c>
      <c r="G357" s="142">
        <f t="shared" si="16"/>
        <v>4609.5110393173136</v>
      </c>
      <c r="H357" s="143">
        <f t="shared" si="17"/>
        <v>7262.5722638071093</v>
      </c>
      <c r="I357" s="158"/>
    </row>
    <row r="358" spans="1:9">
      <c r="A358" s="154">
        <v>4316204</v>
      </c>
      <c r="B358" s="154" t="s">
        <v>3580</v>
      </c>
      <c r="C358" s="155">
        <v>0.25987662116478516</v>
      </c>
      <c r="D358" s="156">
        <v>5485</v>
      </c>
      <c r="E358" s="157">
        <v>1.3685110256622332E-3</v>
      </c>
      <c r="F358" s="141">
        <f t="shared" si="15"/>
        <v>2653.0612244897961</v>
      </c>
      <c r="G358" s="142">
        <f t="shared" si="16"/>
        <v>3284.4264615893594</v>
      </c>
      <c r="H358" s="143">
        <f t="shared" si="17"/>
        <v>5937.4876860791555</v>
      </c>
      <c r="I358" s="158"/>
    </row>
    <row r="359" spans="1:9">
      <c r="A359" s="154">
        <v>4316303</v>
      </c>
      <c r="B359" s="154" t="s">
        <v>3581</v>
      </c>
      <c r="C359" s="155">
        <v>0.40103833723401622</v>
      </c>
      <c r="D359" s="156">
        <v>6921</v>
      </c>
      <c r="E359" s="157">
        <v>2.186833975923441E-3</v>
      </c>
      <c r="F359" s="141">
        <f t="shared" si="15"/>
        <v>2653.0612244897961</v>
      </c>
      <c r="G359" s="142">
        <f t="shared" si="16"/>
        <v>5248.4015422162583</v>
      </c>
      <c r="H359" s="143">
        <f t="shared" si="17"/>
        <v>7901.462766706054</v>
      </c>
      <c r="I359" s="158"/>
    </row>
    <row r="360" spans="1:9">
      <c r="A360" s="154">
        <v>4316402</v>
      </c>
      <c r="B360" s="154" t="s">
        <v>3582</v>
      </c>
      <c r="C360" s="155">
        <v>0.39886636275563792</v>
      </c>
      <c r="D360" s="156">
        <v>40142</v>
      </c>
      <c r="E360" s="157">
        <v>2.8312085310201575E-3</v>
      </c>
      <c r="F360" s="141">
        <f t="shared" si="15"/>
        <v>2653.0612244897961</v>
      </c>
      <c r="G360" s="142">
        <f t="shared" si="16"/>
        <v>6794.9004744483782</v>
      </c>
      <c r="H360" s="143">
        <f t="shared" si="17"/>
        <v>9447.9616989381739</v>
      </c>
      <c r="I360" s="158"/>
    </row>
    <row r="361" spans="1:9">
      <c r="A361" s="154">
        <v>4316428</v>
      </c>
      <c r="B361" s="154" t="s">
        <v>3583</v>
      </c>
      <c r="C361" s="155">
        <v>0.44432225635708017</v>
      </c>
      <c r="D361" s="156">
        <v>2680</v>
      </c>
      <c r="E361" s="157">
        <v>2.1014684845372259E-3</v>
      </c>
      <c r="F361" s="141">
        <f t="shared" si="15"/>
        <v>2653.0612244897961</v>
      </c>
      <c r="G361" s="142">
        <f t="shared" si="16"/>
        <v>5043.5243628893422</v>
      </c>
      <c r="H361" s="143">
        <f t="shared" si="17"/>
        <v>7696.5855873791388</v>
      </c>
      <c r="I361" s="158"/>
    </row>
    <row r="362" spans="1:9">
      <c r="A362" s="154">
        <v>4316436</v>
      </c>
      <c r="B362" s="154" t="s">
        <v>3584</v>
      </c>
      <c r="C362" s="155">
        <v>0.30016637867183071</v>
      </c>
      <c r="D362" s="156">
        <v>2857</v>
      </c>
      <c r="E362" s="157">
        <v>1.433353054277319E-3</v>
      </c>
      <c r="F362" s="141">
        <f t="shared" si="15"/>
        <v>2653.0612244897961</v>
      </c>
      <c r="G362" s="142">
        <f t="shared" si="16"/>
        <v>3440.0473302655655</v>
      </c>
      <c r="H362" s="143">
        <f t="shared" si="17"/>
        <v>6093.1085547553612</v>
      </c>
      <c r="I362" s="158"/>
    </row>
    <row r="363" spans="1:9">
      <c r="A363" s="154">
        <v>4316451</v>
      </c>
      <c r="B363" s="154" t="s">
        <v>3585</v>
      </c>
      <c r="C363" s="155">
        <v>0.40106127817700449</v>
      </c>
      <c r="D363" s="156">
        <v>11324</v>
      </c>
      <c r="E363" s="157">
        <v>2.3545900641179685E-3</v>
      </c>
      <c r="F363" s="141">
        <f t="shared" si="15"/>
        <v>2653.0612244897961</v>
      </c>
      <c r="G363" s="142">
        <f t="shared" si="16"/>
        <v>5651.0161538831244</v>
      </c>
      <c r="H363" s="143">
        <f t="shared" si="17"/>
        <v>8304.0773783729201</v>
      </c>
      <c r="I363" s="158"/>
    </row>
    <row r="364" spans="1:9">
      <c r="A364" s="154">
        <v>4316477</v>
      </c>
      <c r="B364" s="154" t="s">
        <v>3586</v>
      </c>
      <c r="C364" s="155">
        <v>0.27583356581676771</v>
      </c>
      <c r="D364" s="156">
        <v>2747</v>
      </c>
      <c r="E364" s="157">
        <v>1.3094246342554752E-3</v>
      </c>
      <c r="F364" s="141">
        <f t="shared" si="15"/>
        <v>2653.0612244897961</v>
      </c>
      <c r="G364" s="142">
        <f t="shared" si="16"/>
        <v>3142.6191222131406</v>
      </c>
      <c r="H364" s="143">
        <f t="shared" si="17"/>
        <v>5795.6803467029367</v>
      </c>
      <c r="I364" s="158"/>
    </row>
    <row r="365" spans="1:9">
      <c r="A365" s="154">
        <v>4316501</v>
      </c>
      <c r="B365" s="154" t="s">
        <v>3587</v>
      </c>
      <c r="C365" s="155">
        <v>0.25237078073762503</v>
      </c>
      <c r="D365" s="156">
        <v>7130</v>
      </c>
      <c r="E365" s="157">
        <v>1.3823152367519074E-3</v>
      </c>
      <c r="F365" s="141">
        <f t="shared" si="15"/>
        <v>2653.0612244897961</v>
      </c>
      <c r="G365" s="142">
        <f t="shared" si="16"/>
        <v>3317.5565682045776</v>
      </c>
      <c r="H365" s="143">
        <f t="shared" si="17"/>
        <v>5970.6177926943737</v>
      </c>
      <c r="I365" s="158"/>
    </row>
    <row r="366" spans="1:9">
      <c r="A366" s="154">
        <v>4316600</v>
      </c>
      <c r="B366" s="154" t="s">
        <v>3588</v>
      </c>
      <c r="C366" s="155">
        <v>0.29044437843920023</v>
      </c>
      <c r="D366" s="156">
        <v>15885</v>
      </c>
      <c r="E366" s="157">
        <v>1.7939719669300398E-3</v>
      </c>
      <c r="F366" s="141">
        <f t="shared" si="15"/>
        <v>2653.0612244897961</v>
      </c>
      <c r="G366" s="142">
        <f t="shared" si="16"/>
        <v>4305.5327206320953</v>
      </c>
      <c r="H366" s="143">
        <f t="shared" si="17"/>
        <v>6958.593945121891</v>
      </c>
      <c r="I366" s="158"/>
    </row>
    <row r="367" spans="1:9">
      <c r="A367" s="154">
        <v>4316709</v>
      </c>
      <c r="B367" s="154" t="s">
        <v>3589</v>
      </c>
      <c r="C367" s="155">
        <v>0.32828393271525763</v>
      </c>
      <c r="D367" s="156">
        <v>8936</v>
      </c>
      <c r="E367" s="157">
        <v>1.8600546136353915E-3</v>
      </c>
      <c r="F367" s="141">
        <f t="shared" si="15"/>
        <v>2653.0612244897961</v>
      </c>
      <c r="G367" s="142">
        <f t="shared" si="16"/>
        <v>4464.1310727249393</v>
      </c>
      <c r="H367" s="143">
        <f t="shared" si="17"/>
        <v>7117.1922972147349</v>
      </c>
      <c r="I367" s="158"/>
    </row>
    <row r="368" spans="1:9">
      <c r="A368" s="154">
        <v>4316733</v>
      </c>
      <c r="B368" s="154" t="s">
        <v>3590</v>
      </c>
      <c r="C368" s="155">
        <v>0.31406960139123313</v>
      </c>
      <c r="D368" s="156">
        <v>1698</v>
      </c>
      <c r="E368" s="157">
        <v>1.3871427316233488E-3</v>
      </c>
      <c r="F368" s="141">
        <f t="shared" si="15"/>
        <v>2653.0612244897961</v>
      </c>
      <c r="G368" s="142">
        <f t="shared" si="16"/>
        <v>3329.1425558960373</v>
      </c>
      <c r="H368" s="143">
        <f t="shared" si="17"/>
        <v>5982.2037803858329</v>
      </c>
      <c r="I368" s="158"/>
    </row>
    <row r="369" spans="1:9">
      <c r="A369" s="154">
        <v>4316758</v>
      </c>
      <c r="B369" s="154" t="s">
        <v>3591</v>
      </c>
      <c r="C369" s="155">
        <v>0.34111150914429983</v>
      </c>
      <c r="D369" s="156">
        <v>6729</v>
      </c>
      <c r="E369" s="157">
        <v>1.8522241671885197E-3</v>
      </c>
      <c r="F369" s="141">
        <f t="shared" si="15"/>
        <v>2653.0612244897961</v>
      </c>
      <c r="G369" s="142">
        <f t="shared" si="16"/>
        <v>4445.3380012524476</v>
      </c>
      <c r="H369" s="143">
        <f t="shared" si="17"/>
        <v>7098.3992257422433</v>
      </c>
      <c r="I369" s="158"/>
    </row>
    <row r="370" spans="1:9">
      <c r="A370" s="154">
        <v>4316808</v>
      </c>
      <c r="B370" s="154" t="s">
        <v>3592</v>
      </c>
      <c r="C370" s="155">
        <v>0.30633196259940487</v>
      </c>
      <c r="D370" s="156">
        <v>128437</v>
      </c>
      <c r="E370" s="157">
        <v>2.5888115089449646E-3</v>
      </c>
      <c r="F370" s="141">
        <f t="shared" si="15"/>
        <v>2653.0612244897961</v>
      </c>
      <c r="G370" s="142">
        <f t="shared" si="16"/>
        <v>6213.1476214679151</v>
      </c>
      <c r="H370" s="143">
        <f t="shared" si="17"/>
        <v>8866.2088459577117</v>
      </c>
      <c r="I370" s="158"/>
    </row>
    <row r="371" spans="1:9">
      <c r="A371" s="154">
        <v>4316907</v>
      </c>
      <c r="B371" s="154" t="s">
        <v>3593</v>
      </c>
      <c r="C371" s="155">
        <v>0.33080707031863554</v>
      </c>
      <c r="D371" s="156">
        <v>274679</v>
      </c>
      <c r="E371" s="157">
        <v>3.133308783539649E-3</v>
      </c>
      <c r="F371" s="141">
        <f t="shared" si="15"/>
        <v>2653.0612244897961</v>
      </c>
      <c r="G371" s="142">
        <f t="shared" si="16"/>
        <v>7519.9410804951576</v>
      </c>
      <c r="H371" s="143">
        <f t="shared" si="17"/>
        <v>10173.002304984953</v>
      </c>
      <c r="I371" s="158"/>
    </row>
    <row r="372" spans="1:9">
      <c r="A372" s="154">
        <v>4316956</v>
      </c>
      <c r="B372" s="154" t="s">
        <v>3594</v>
      </c>
      <c r="C372" s="155">
        <v>0.31588142370328226</v>
      </c>
      <c r="D372" s="156">
        <v>6693</v>
      </c>
      <c r="E372" s="157">
        <v>1.7138460381462062E-3</v>
      </c>
      <c r="F372" s="141">
        <f t="shared" si="15"/>
        <v>2653.0612244897961</v>
      </c>
      <c r="G372" s="142">
        <f t="shared" si="16"/>
        <v>4113.2304915508948</v>
      </c>
      <c r="H372" s="143">
        <f t="shared" si="17"/>
        <v>6766.2917160406905</v>
      </c>
      <c r="I372" s="158"/>
    </row>
    <row r="373" spans="1:9">
      <c r="A373" s="154">
        <v>4316972</v>
      </c>
      <c r="B373" s="154" t="s">
        <v>3595</v>
      </c>
      <c r="C373" s="155">
        <v>0.49538463101614144</v>
      </c>
      <c r="D373" s="156">
        <v>2607</v>
      </c>
      <c r="E373" s="157">
        <v>2.3332876256397421E-3</v>
      </c>
      <c r="F373" s="141">
        <f t="shared" si="15"/>
        <v>2653.0612244897961</v>
      </c>
      <c r="G373" s="142">
        <f t="shared" si="16"/>
        <v>5599.8903015353808</v>
      </c>
      <c r="H373" s="143">
        <f t="shared" si="17"/>
        <v>8252.9515260251774</v>
      </c>
      <c r="I373" s="158"/>
    </row>
    <row r="374" spans="1:9">
      <c r="A374" s="154">
        <v>4317004</v>
      </c>
      <c r="B374" s="154" t="s">
        <v>3596</v>
      </c>
      <c r="C374" s="155">
        <v>0.53409440539441133</v>
      </c>
      <c r="D374" s="156">
        <v>7960</v>
      </c>
      <c r="E374" s="157">
        <v>2.9741275045172036E-3</v>
      </c>
      <c r="F374" s="141">
        <f t="shared" si="15"/>
        <v>2653.0612244897961</v>
      </c>
      <c r="G374" s="142">
        <f t="shared" si="16"/>
        <v>7137.9060108412887</v>
      </c>
      <c r="H374" s="143">
        <f t="shared" si="17"/>
        <v>9790.9672353310852</v>
      </c>
      <c r="I374" s="158"/>
    </row>
    <row r="375" spans="1:9">
      <c r="A375" s="154">
        <v>4317103</v>
      </c>
      <c r="B375" s="154" t="s">
        <v>3597</v>
      </c>
      <c r="C375" s="155">
        <v>0.40841319583176433</v>
      </c>
      <c r="D375" s="156">
        <v>83320</v>
      </c>
      <c r="E375" s="157">
        <v>3.2345714525853862E-3</v>
      </c>
      <c r="F375" s="141">
        <f t="shared" si="15"/>
        <v>2653.0612244897961</v>
      </c>
      <c r="G375" s="142">
        <f t="shared" si="16"/>
        <v>7762.9714862049268</v>
      </c>
      <c r="H375" s="143">
        <f t="shared" si="17"/>
        <v>10416.032710694722</v>
      </c>
      <c r="I375" s="158"/>
    </row>
    <row r="376" spans="1:9">
      <c r="A376" s="154">
        <v>4317202</v>
      </c>
      <c r="B376" s="154" t="s">
        <v>3598</v>
      </c>
      <c r="C376" s="155">
        <v>0.29838131878030605</v>
      </c>
      <c r="D376" s="156">
        <v>73218</v>
      </c>
      <c r="E376" s="157">
        <v>2.3177623440166838E-3</v>
      </c>
      <c r="F376" s="141">
        <f t="shared" si="15"/>
        <v>2653.0612244897961</v>
      </c>
      <c r="G376" s="142">
        <f t="shared" si="16"/>
        <v>5562.629625640041</v>
      </c>
      <c r="H376" s="143">
        <f t="shared" si="17"/>
        <v>8215.6908501298367</v>
      </c>
      <c r="I376" s="158"/>
    </row>
    <row r="377" spans="1:9">
      <c r="A377" s="154">
        <v>431725</v>
      </c>
      <c r="B377" s="154" t="s">
        <v>3733</v>
      </c>
      <c r="C377" s="155">
        <v>0.35341617936138686</v>
      </c>
      <c r="D377" s="156">
        <v>1815</v>
      </c>
      <c r="E377" s="157">
        <v>9.335292650273809E-4</v>
      </c>
      <c r="F377" s="141">
        <v>2016.1290322580646</v>
      </c>
      <c r="G377" s="142">
        <v>4852.0028397234273</v>
      </c>
      <c r="H377" s="143">
        <v>7850.686938679195</v>
      </c>
      <c r="I377" s="158"/>
    </row>
    <row r="378" spans="1:9">
      <c r="A378" s="154">
        <v>4317301</v>
      </c>
      <c r="B378" s="154" t="s">
        <v>3599</v>
      </c>
      <c r="C378" s="155">
        <v>0.41846596911843398</v>
      </c>
      <c r="D378" s="156">
        <v>32697</v>
      </c>
      <c r="E378" s="157">
        <v>2.880321234358124E-3</v>
      </c>
      <c r="F378" s="141">
        <f t="shared" si="15"/>
        <v>2653.0612244897961</v>
      </c>
      <c r="G378" s="142">
        <f t="shared" si="16"/>
        <v>6912.7709624594972</v>
      </c>
      <c r="H378" s="143">
        <f t="shared" si="17"/>
        <v>9565.8321869492938</v>
      </c>
      <c r="I378" s="158"/>
    </row>
    <row r="379" spans="1:9">
      <c r="A379" s="154">
        <v>4317400</v>
      </c>
      <c r="B379" s="154" t="s">
        <v>3600</v>
      </c>
      <c r="C379" s="155">
        <v>0.34552636705349987</v>
      </c>
      <c r="D379" s="156">
        <v>50172</v>
      </c>
      <c r="E379" s="157">
        <v>2.5360335830369599E-3</v>
      </c>
      <c r="F379" s="141">
        <f t="shared" si="15"/>
        <v>2653.0612244897961</v>
      </c>
      <c r="G379" s="142">
        <f t="shared" si="16"/>
        <v>6086.4805992887041</v>
      </c>
      <c r="H379" s="143">
        <f t="shared" si="17"/>
        <v>8739.5418237784997</v>
      </c>
      <c r="I379" s="158"/>
    </row>
    <row r="380" spans="1:9">
      <c r="A380" s="154">
        <v>4317509</v>
      </c>
      <c r="B380" s="154" t="s">
        <v>3601</v>
      </c>
      <c r="C380" s="155">
        <v>0.37315430869594929</v>
      </c>
      <c r="D380" s="156">
        <v>79181</v>
      </c>
      <c r="E380" s="157">
        <v>2.9328253560280309E-3</v>
      </c>
      <c r="F380" s="141">
        <f t="shared" si="15"/>
        <v>2653.0612244897961</v>
      </c>
      <c r="G380" s="142">
        <f t="shared" si="16"/>
        <v>7038.7808544672744</v>
      </c>
      <c r="H380" s="143">
        <f t="shared" si="17"/>
        <v>9691.84207895707</v>
      </c>
      <c r="I380" s="158"/>
    </row>
    <row r="381" spans="1:9">
      <c r="A381" s="154">
        <v>4317558</v>
      </c>
      <c r="B381" s="154" t="s">
        <v>3602</v>
      </c>
      <c r="C381" s="155">
        <v>0.29074468233908218</v>
      </c>
      <c r="D381" s="156">
        <v>2209</v>
      </c>
      <c r="E381" s="157">
        <v>1.3358132042829848E-3</v>
      </c>
      <c r="F381" s="141">
        <f t="shared" si="15"/>
        <v>2653.0612244897961</v>
      </c>
      <c r="G381" s="142">
        <f t="shared" si="16"/>
        <v>3205.9516902791634</v>
      </c>
      <c r="H381" s="143">
        <f t="shared" si="17"/>
        <v>5859.0129147689595</v>
      </c>
      <c r="I381" s="158"/>
    </row>
    <row r="382" spans="1:9">
      <c r="A382" s="154">
        <v>4317608</v>
      </c>
      <c r="B382" s="154" t="s">
        <v>3603</v>
      </c>
      <c r="C382" s="155">
        <v>0.35949753371428689</v>
      </c>
      <c r="D382" s="156">
        <v>42437</v>
      </c>
      <c r="E382" s="157">
        <v>2.5731328596381117E-3</v>
      </c>
      <c r="F382" s="141">
        <f t="shared" si="15"/>
        <v>2653.0612244897961</v>
      </c>
      <c r="G382" s="142">
        <f t="shared" si="16"/>
        <v>6175.5188631314677</v>
      </c>
      <c r="H382" s="143">
        <f t="shared" si="17"/>
        <v>8828.5800876212634</v>
      </c>
      <c r="I382" s="158"/>
    </row>
    <row r="383" spans="1:9">
      <c r="A383" s="154">
        <v>4317707</v>
      </c>
      <c r="B383" s="154" t="s">
        <v>3604</v>
      </c>
      <c r="C383" s="155">
        <v>0.3812632535603846</v>
      </c>
      <c r="D383" s="156">
        <v>10946</v>
      </c>
      <c r="E383" s="157">
        <v>2.2269879166367658E-3</v>
      </c>
      <c r="F383" s="141">
        <f t="shared" si="15"/>
        <v>2653.0612244897961</v>
      </c>
      <c r="G383" s="142">
        <f t="shared" si="16"/>
        <v>5344.7709999282379</v>
      </c>
      <c r="H383" s="143">
        <f t="shared" si="17"/>
        <v>7997.8322244180345</v>
      </c>
      <c r="I383" s="158"/>
    </row>
    <row r="384" spans="1:9">
      <c r="A384" s="154">
        <v>4317756</v>
      </c>
      <c r="B384" s="154" t="s">
        <v>3605</v>
      </c>
      <c r="C384" s="155">
        <v>0.38143181730036163</v>
      </c>
      <c r="D384" s="156">
        <v>2202</v>
      </c>
      <c r="E384" s="157">
        <v>1.7516369935325861E-3</v>
      </c>
      <c r="F384" s="141">
        <f t="shared" si="15"/>
        <v>2653.0612244897961</v>
      </c>
      <c r="G384" s="142">
        <f t="shared" si="16"/>
        <v>4203.9287844782066</v>
      </c>
      <c r="H384" s="143">
        <f t="shared" si="17"/>
        <v>6856.9900089680032</v>
      </c>
      <c r="I384" s="158"/>
    </row>
    <row r="385" spans="1:9">
      <c r="A385" s="154">
        <v>4317806</v>
      </c>
      <c r="B385" s="154" t="s">
        <v>3606</v>
      </c>
      <c r="C385" s="155">
        <v>0.36074010572726412</v>
      </c>
      <c r="D385" s="156">
        <v>15057</v>
      </c>
      <c r="E385" s="157">
        <v>2.2103435987172637E-3</v>
      </c>
      <c r="F385" s="141">
        <f t="shared" si="15"/>
        <v>2653.0612244897961</v>
      </c>
      <c r="G385" s="142">
        <f t="shared" si="16"/>
        <v>5304.824636921433</v>
      </c>
      <c r="H385" s="143">
        <f t="shared" si="17"/>
        <v>7957.8858614112287</v>
      </c>
      <c r="I385" s="158"/>
    </row>
    <row r="386" spans="1:9">
      <c r="A386" s="154">
        <v>4317905</v>
      </c>
      <c r="B386" s="154" t="s">
        <v>3607</v>
      </c>
      <c r="C386" s="155">
        <v>0.26571809679559966</v>
      </c>
      <c r="D386" s="156">
        <v>14687</v>
      </c>
      <c r="E386" s="157">
        <v>1.6220554323116581E-3</v>
      </c>
      <c r="F386" s="141">
        <f t="shared" si="15"/>
        <v>2653.0612244897961</v>
      </c>
      <c r="G386" s="142">
        <f t="shared" si="16"/>
        <v>3892.9330375479794</v>
      </c>
      <c r="H386" s="143">
        <f t="shared" si="17"/>
        <v>6545.9942620377751</v>
      </c>
      <c r="I386" s="158"/>
    </row>
    <row r="387" spans="1:9">
      <c r="A387" s="154">
        <v>4317954</v>
      </c>
      <c r="B387" s="154" t="s">
        <v>3608</v>
      </c>
      <c r="C387" s="155">
        <v>0.44099682400591761</v>
      </c>
      <c r="D387" s="156">
        <v>2501</v>
      </c>
      <c r="E387" s="157">
        <v>2.0642253629911396E-3</v>
      </c>
      <c r="F387" s="141">
        <f t="shared" si="15"/>
        <v>2653.0612244897961</v>
      </c>
      <c r="G387" s="142">
        <f t="shared" si="16"/>
        <v>4954.1408711787353</v>
      </c>
      <c r="H387" s="143">
        <f t="shared" si="17"/>
        <v>7607.2020956685319</v>
      </c>
      <c r="I387" s="158"/>
    </row>
    <row r="388" spans="1:9">
      <c r="A388" s="154">
        <v>4318002</v>
      </c>
      <c r="B388" s="154" t="s">
        <v>3609</v>
      </c>
      <c r="C388" s="155">
        <v>0.37344889548361521</v>
      </c>
      <c r="D388" s="156">
        <v>62172</v>
      </c>
      <c r="E388" s="157">
        <v>2.8305771692433194E-3</v>
      </c>
      <c r="F388" s="141">
        <f t="shared" si="15"/>
        <v>2653.0612244897961</v>
      </c>
      <c r="G388" s="142">
        <f t="shared" si="16"/>
        <v>6793.3852061839661</v>
      </c>
      <c r="H388" s="143">
        <f t="shared" si="17"/>
        <v>9446.4464306737627</v>
      </c>
      <c r="I388" s="158"/>
    </row>
    <row r="389" spans="1:9">
      <c r="A389" s="154">
        <v>4318051</v>
      </c>
      <c r="B389" s="154" t="s">
        <v>3610</v>
      </c>
      <c r="C389" s="155">
        <v>0.25011916033494064</v>
      </c>
      <c r="D389" s="156">
        <v>2839</v>
      </c>
      <c r="E389" s="157">
        <v>1.193236048738914E-3</v>
      </c>
      <c r="F389" s="141">
        <f t="shared" si="15"/>
        <v>2653.0612244897961</v>
      </c>
      <c r="G389" s="142">
        <f t="shared" si="16"/>
        <v>2863.7665169733937</v>
      </c>
      <c r="H389" s="143">
        <f t="shared" si="17"/>
        <v>5516.8277414631903</v>
      </c>
      <c r="I389" s="158"/>
    </row>
    <row r="390" spans="1:9">
      <c r="A390" s="154">
        <v>4318101</v>
      </c>
      <c r="B390" s="154" t="s">
        <v>3611</v>
      </c>
      <c r="C390" s="155">
        <v>0.43941116775335282</v>
      </c>
      <c r="D390" s="156">
        <v>19023</v>
      </c>
      <c r="E390" s="157">
        <v>2.7884800133683657E-3</v>
      </c>
      <c r="F390" s="141">
        <f t="shared" si="15"/>
        <v>2653.0612244897961</v>
      </c>
      <c r="G390" s="142">
        <f t="shared" si="16"/>
        <v>6692.352032084078</v>
      </c>
      <c r="H390" s="143">
        <f t="shared" si="17"/>
        <v>9345.4132565738746</v>
      </c>
      <c r="I390" s="158"/>
    </row>
    <row r="391" spans="1:9">
      <c r="A391" s="154">
        <v>4318200</v>
      </c>
      <c r="B391" s="154" t="s">
        <v>3612</v>
      </c>
      <c r="C391" s="155">
        <v>0.40742193297314372</v>
      </c>
      <c r="D391" s="156">
        <v>21280</v>
      </c>
      <c r="E391" s="157">
        <v>2.6293278579907283E-3</v>
      </c>
      <c r="F391" s="141">
        <f t="shared" si="15"/>
        <v>2653.0612244897961</v>
      </c>
      <c r="G391" s="142">
        <f t="shared" si="16"/>
        <v>6310.3868591777482</v>
      </c>
      <c r="H391" s="143">
        <f t="shared" si="17"/>
        <v>8963.4480836675448</v>
      </c>
      <c r="I391" s="158"/>
    </row>
    <row r="392" spans="1:9">
      <c r="A392" s="154">
        <v>4318309</v>
      </c>
      <c r="B392" s="154" t="s">
        <v>3613</v>
      </c>
      <c r="C392" s="155">
        <v>0.42652269821697458</v>
      </c>
      <c r="D392" s="156">
        <v>61075</v>
      </c>
      <c r="E392" s="157">
        <v>3.2242318491670615E-3</v>
      </c>
      <c r="F392" s="141">
        <f t="shared" si="15"/>
        <v>2653.0612244897961</v>
      </c>
      <c r="G392" s="142">
        <f t="shared" si="16"/>
        <v>7738.1564380009477</v>
      </c>
      <c r="H392" s="143">
        <f t="shared" si="17"/>
        <v>10391.217662490744</v>
      </c>
      <c r="I392" s="158"/>
    </row>
    <row r="393" spans="1:9">
      <c r="A393" s="154">
        <v>4318408</v>
      </c>
      <c r="B393" s="154" t="s">
        <v>3614</v>
      </c>
      <c r="C393" s="155">
        <v>0.40464221397447286</v>
      </c>
      <c r="D393" s="156">
        <v>23199</v>
      </c>
      <c r="E393" s="157">
        <v>2.6454293790713359E-3</v>
      </c>
      <c r="F393" s="141">
        <f t="shared" si="15"/>
        <v>2653.0612244897961</v>
      </c>
      <c r="G393" s="142">
        <f t="shared" si="16"/>
        <v>6349.0305097712062</v>
      </c>
      <c r="H393" s="143">
        <f t="shared" si="17"/>
        <v>9002.0917342610028</v>
      </c>
      <c r="I393" s="158"/>
    </row>
    <row r="394" spans="1:9">
      <c r="A394" s="154">
        <v>4318424</v>
      </c>
      <c r="B394" s="154" t="s">
        <v>3615</v>
      </c>
      <c r="C394" s="155">
        <v>0.33630962744433085</v>
      </c>
      <c r="D394" s="156">
        <v>4793</v>
      </c>
      <c r="E394" s="157">
        <v>1.735541522926217E-3</v>
      </c>
      <c r="F394" s="141">
        <f t="shared" si="15"/>
        <v>2653.0612244897961</v>
      </c>
      <c r="G394" s="142">
        <f t="shared" si="16"/>
        <v>4165.2996550229209</v>
      </c>
      <c r="H394" s="143">
        <f t="shared" si="17"/>
        <v>6818.3608795127166</v>
      </c>
      <c r="I394" s="158"/>
    </row>
    <row r="395" spans="1:9">
      <c r="A395" s="154">
        <v>4318432</v>
      </c>
      <c r="B395" s="154" t="s">
        <v>3616</v>
      </c>
      <c r="C395" s="155">
        <v>0.29621095828916916</v>
      </c>
      <c r="D395" s="156">
        <v>2660</v>
      </c>
      <c r="E395" s="157">
        <v>1.3993874057902486E-3</v>
      </c>
      <c r="F395" s="141">
        <f t="shared" si="15"/>
        <v>2653.0612244897961</v>
      </c>
      <c r="G395" s="142">
        <f t="shared" si="16"/>
        <v>3358.5297738965965</v>
      </c>
      <c r="H395" s="143">
        <f t="shared" si="17"/>
        <v>6011.590998386393</v>
      </c>
      <c r="I395" s="158"/>
    </row>
    <row r="396" spans="1:9">
      <c r="A396" s="154">
        <v>4318440</v>
      </c>
      <c r="B396" s="154" t="s">
        <v>3617</v>
      </c>
      <c r="C396" s="155">
        <v>0.23417112820231401</v>
      </c>
      <c r="D396" s="156">
        <v>2642</v>
      </c>
      <c r="E396" s="157">
        <v>1.105166888457957E-3</v>
      </c>
      <c r="F396" s="141">
        <f t="shared" si="15"/>
        <v>2653.0612244897961</v>
      </c>
      <c r="G396" s="142">
        <f t="shared" si="16"/>
        <v>2652.400532299097</v>
      </c>
      <c r="H396" s="143">
        <f t="shared" si="17"/>
        <v>5305.4617567888927</v>
      </c>
      <c r="I396" s="158"/>
    </row>
    <row r="397" spans="1:9">
      <c r="A397" s="154">
        <v>4318457</v>
      </c>
      <c r="B397" s="154" t="s">
        <v>3618</v>
      </c>
      <c r="C397" s="155">
        <v>0.39755286648352534</v>
      </c>
      <c r="D397" s="156">
        <v>2723</v>
      </c>
      <c r="E397" s="157">
        <v>1.8847624891258203E-3</v>
      </c>
      <c r="F397" s="141">
        <f t="shared" si="15"/>
        <v>2653.0612244897961</v>
      </c>
      <c r="G397" s="142">
        <f t="shared" si="16"/>
        <v>4523.4299739019689</v>
      </c>
      <c r="H397" s="143">
        <f t="shared" si="17"/>
        <v>7176.4911983917646</v>
      </c>
      <c r="I397" s="158"/>
    </row>
    <row r="398" spans="1:9">
      <c r="A398" s="154">
        <v>4318465</v>
      </c>
      <c r="B398" s="154" t="s">
        <v>3619</v>
      </c>
      <c r="C398" s="155">
        <v>0.4751811215649433</v>
      </c>
      <c r="D398" s="156">
        <v>2147</v>
      </c>
      <c r="E398" s="157">
        <v>2.1738950783311705E-3</v>
      </c>
      <c r="F398" s="141">
        <f t="shared" ref="F398:F461" si="18">$B$3/490</f>
        <v>2653.0612244897961</v>
      </c>
      <c r="G398" s="142">
        <f t="shared" ref="G398:G461" si="19">$B$4*E398</f>
        <v>5217.3481879948095</v>
      </c>
      <c r="H398" s="143">
        <f t="shared" ref="H398:H461" si="20">F398+G398</f>
        <v>7870.4094124846051</v>
      </c>
      <c r="I398" s="158"/>
    </row>
    <row r="399" spans="1:9">
      <c r="A399" s="154">
        <v>4318481</v>
      </c>
      <c r="B399" s="154" t="s">
        <v>3620</v>
      </c>
      <c r="C399" s="155">
        <v>0.29895424080508098</v>
      </c>
      <c r="D399" s="156">
        <v>4378</v>
      </c>
      <c r="E399" s="157">
        <v>1.5219510214104753E-3</v>
      </c>
      <c r="F399" s="141">
        <f t="shared" si="18"/>
        <v>2653.0612244897961</v>
      </c>
      <c r="G399" s="142">
        <f t="shared" si="19"/>
        <v>3652.6824513851407</v>
      </c>
      <c r="H399" s="143">
        <f t="shared" si="20"/>
        <v>6305.7436758749373</v>
      </c>
      <c r="I399" s="158"/>
    </row>
    <row r="400" spans="1:9">
      <c r="A400" s="154">
        <v>4318499</v>
      </c>
      <c r="B400" s="154" t="s">
        <v>3621</v>
      </c>
      <c r="C400" s="155">
        <v>0.28733192049613338</v>
      </c>
      <c r="D400" s="156">
        <v>2332</v>
      </c>
      <c r="E400" s="157">
        <v>1.3309071307543107E-3</v>
      </c>
      <c r="F400" s="141">
        <f t="shared" si="18"/>
        <v>2653.0612244897961</v>
      </c>
      <c r="G400" s="142">
        <f t="shared" si="19"/>
        <v>3194.1771138103459</v>
      </c>
      <c r="H400" s="143">
        <f t="shared" si="20"/>
        <v>5847.2383383001415</v>
      </c>
      <c r="I400" s="158"/>
    </row>
    <row r="401" spans="1:9">
      <c r="A401" s="154">
        <v>4318507</v>
      </c>
      <c r="B401" s="154" t="s">
        <v>3622</v>
      </c>
      <c r="C401" s="155">
        <v>0.46521409145448706</v>
      </c>
      <c r="D401" s="156">
        <v>26191</v>
      </c>
      <c r="E401" s="157">
        <v>3.0972785696060014E-3</v>
      </c>
      <c r="F401" s="141">
        <f t="shared" si="18"/>
        <v>2653.0612244897961</v>
      </c>
      <c r="G401" s="142">
        <f t="shared" si="19"/>
        <v>7433.4685670544031</v>
      </c>
      <c r="H401" s="143">
        <f t="shared" si="20"/>
        <v>10086.529791544199</v>
      </c>
      <c r="I401" s="158"/>
    </row>
    <row r="402" spans="1:9">
      <c r="A402" s="154">
        <v>4318606</v>
      </c>
      <c r="B402" s="154" t="s">
        <v>3623</v>
      </c>
      <c r="C402" s="155">
        <v>0.33319423837769718</v>
      </c>
      <c r="D402" s="156">
        <v>7186</v>
      </c>
      <c r="E402" s="157">
        <v>1.8271540262778754E-3</v>
      </c>
      <c r="F402" s="141">
        <f t="shared" si="18"/>
        <v>2653.0612244897961</v>
      </c>
      <c r="G402" s="142">
        <f t="shared" si="19"/>
        <v>4385.1696630669012</v>
      </c>
      <c r="H402" s="143">
        <f t="shared" si="20"/>
        <v>7038.2308875566978</v>
      </c>
      <c r="I402" s="158"/>
    </row>
    <row r="403" spans="1:9">
      <c r="A403" s="154">
        <v>4318614</v>
      </c>
      <c r="B403" s="154" t="s">
        <v>3624</v>
      </c>
      <c r="C403" s="155">
        <v>0.26465023261770737</v>
      </c>
      <c r="D403" s="156">
        <v>2132</v>
      </c>
      <c r="E403" s="157">
        <v>1.2094695934248263E-3</v>
      </c>
      <c r="F403" s="141">
        <f t="shared" si="18"/>
        <v>2653.0612244897961</v>
      </c>
      <c r="G403" s="142">
        <f t="shared" si="19"/>
        <v>2902.7270242195832</v>
      </c>
      <c r="H403" s="143">
        <f t="shared" si="20"/>
        <v>5555.7882487093793</v>
      </c>
      <c r="I403" s="158"/>
    </row>
    <row r="404" spans="1:9">
      <c r="A404" s="154">
        <v>4318622</v>
      </c>
      <c r="B404" s="154" t="s">
        <v>3625</v>
      </c>
      <c r="C404" s="155">
        <v>0.47329077300437045</v>
      </c>
      <c r="D404" s="156">
        <v>3440</v>
      </c>
      <c r="E404" s="157">
        <v>2.3238944490235115E-3</v>
      </c>
      <c r="F404" s="141">
        <f t="shared" si="18"/>
        <v>2653.0612244897961</v>
      </c>
      <c r="G404" s="142">
        <f t="shared" si="19"/>
        <v>5577.3466776564273</v>
      </c>
      <c r="H404" s="143">
        <f t="shared" si="20"/>
        <v>8230.4079021462239</v>
      </c>
      <c r="I404" s="158"/>
    </row>
    <row r="405" spans="1:9">
      <c r="A405" s="154">
        <v>4318705</v>
      </c>
      <c r="B405" s="154" t="s">
        <v>3626</v>
      </c>
      <c r="C405" s="155">
        <v>0.36100613405277693</v>
      </c>
      <c r="D405" s="156">
        <v>226546</v>
      </c>
      <c r="E405" s="157">
        <v>3.3219465122604299E-3</v>
      </c>
      <c r="F405" s="141">
        <f t="shared" si="18"/>
        <v>2653.0612244897961</v>
      </c>
      <c r="G405" s="142">
        <f t="shared" si="19"/>
        <v>7972.6716294250318</v>
      </c>
      <c r="H405" s="143">
        <f t="shared" si="20"/>
        <v>10625.732853914828</v>
      </c>
      <c r="I405" s="158"/>
    </row>
    <row r="406" spans="1:9">
      <c r="A406" s="154">
        <v>4318804</v>
      </c>
      <c r="B406" s="154" t="s">
        <v>3627</v>
      </c>
      <c r="C406" s="155">
        <v>0.39951985659897515</v>
      </c>
      <c r="D406" s="156">
        <v>43390</v>
      </c>
      <c r="E406" s="157">
        <v>2.869137825251463E-3</v>
      </c>
      <c r="F406" s="141">
        <f t="shared" si="18"/>
        <v>2653.0612244897961</v>
      </c>
      <c r="G406" s="142">
        <f t="shared" si="19"/>
        <v>6885.9307806035113</v>
      </c>
      <c r="H406" s="143">
        <f t="shared" si="20"/>
        <v>9538.9920050933069</v>
      </c>
      <c r="I406" s="158"/>
    </row>
    <row r="407" spans="1:9">
      <c r="A407" s="154">
        <v>4318903</v>
      </c>
      <c r="B407" s="154" t="s">
        <v>3628</v>
      </c>
      <c r="C407" s="155">
        <v>0.35561164518659194</v>
      </c>
      <c r="D407" s="156">
        <v>35761</v>
      </c>
      <c r="E407" s="157">
        <v>2.4808015062458702E-3</v>
      </c>
      <c r="F407" s="141">
        <f t="shared" si="18"/>
        <v>2653.0612244897961</v>
      </c>
      <c r="G407" s="142">
        <f t="shared" si="19"/>
        <v>5953.9236149900889</v>
      </c>
      <c r="H407" s="143">
        <f t="shared" si="20"/>
        <v>8606.9848394798846</v>
      </c>
      <c r="I407" s="158"/>
    </row>
    <row r="408" spans="1:9">
      <c r="A408" s="154">
        <v>4319000</v>
      </c>
      <c r="B408" s="154" t="s">
        <v>3629</v>
      </c>
      <c r="C408" s="155">
        <v>0.2774303830908969</v>
      </c>
      <c r="D408" s="156">
        <v>21641</v>
      </c>
      <c r="E408" s="157">
        <v>1.7949411524690474E-3</v>
      </c>
      <c r="F408" s="141">
        <f t="shared" si="18"/>
        <v>2653.0612244897961</v>
      </c>
      <c r="G408" s="142">
        <f t="shared" si="19"/>
        <v>4307.8587659257137</v>
      </c>
      <c r="H408" s="143">
        <f t="shared" si="20"/>
        <v>6960.9199904155103</v>
      </c>
      <c r="I408" s="158"/>
    </row>
    <row r="409" spans="1:9">
      <c r="A409" s="154">
        <v>4319109</v>
      </c>
      <c r="B409" s="154" t="s">
        <v>3630</v>
      </c>
      <c r="C409" s="155">
        <v>0.31925711863719231</v>
      </c>
      <c r="D409" s="156">
        <v>5813</v>
      </c>
      <c r="E409" s="157">
        <v>1.6959194950876353E-3</v>
      </c>
      <c r="F409" s="141">
        <f t="shared" si="18"/>
        <v>2653.0612244897961</v>
      </c>
      <c r="G409" s="142">
        <f t="shared" si="19"/>
        <v>4070.2067882103247</v>
      </c>
      <c r="H409" s="143">
        <f t="shared" si="20"/>
        <v>6723.2680127001204</v>
      </c>
      <c r="I409" s="158"/>
    </row>
    <row r="410" spans="1:9">
      <c r="A410" s="154">
        <v>4319125</v>
      </c>
      <c r="B410" s="154" t="s">
        <v>3631</v>
      </c>
      <c r="C410" s="155">
        <v>0.48246902378698103</v>
      </c>
      <c r="D410" s="156">
        <v>3202</v>
      </c>
      <c r="E410" s="157">
        <v>2.3436201797965607E-3</v>
      </c>
      <c r="F410" s="141">
        <f t="shared" si="18"/>
        <v>2653.0612244897961</v>
      </c>
      <c r="G410" s="142">
        <f t="shared" si="19"/>
        <v>5624.6884315117459</v>
      </c>
      <c r="H410" s="143">
        <f t="shared" si="20"/>
        <v>8277.7496560015425</v>
      </c>
      <c r="I410" s="158"/>
    </row>
    <row r="411" spans="1:9">
      <c r="A411" s="154">
        <v>4319158</v>
      </c>
      <c r="B411" s="154" t="s">
        <v>3632</v>
      </c>
      <c r="C411" s="155">
        <v>0.45173457948000034</v>
      </c>
      <c r="D411" s="156">
        <v>7665</v>
      </c>
      <c r="E411" s="157">
        <v>2.5012940761594219E-3</v>
      </c>
      <c r="F411" s="141">
        <f t="shared" si="18"/>
        <v>2653.0612244897961</v>
      </c>
      <c r="G411" s="142">
        <f t="shared" si="19"/>
        <v>6003.1057827826126</v>
      </c>
      <c r="H411" s="143">
        <f t="shared" si="20"/>
        <v>8656.1670072724082</v>
      </c>
      <c r="I411" s="158"/>
    </row>
    <row r="412" spans="1:9">
      <c r="A412" s="154">
        <v>4319208</v>
      </c>
      <c r="B412" s="154" t="s">
        <v>3633</v>
      </c>
      <c r="C412" s="155">
        <v>0.463043510661795</v>
      </c>
      <c r="D412" s="156">
        <v>5378</v>
      </c>
      <c r="E412" s="157">
        <v>2.4311934454661903E-3</v>
      </c>
      <c r="F412" s="141">
        <f t="shared" si="18"/>
        <v>2653.0612244897961</v>
      </c>
      <c r="G412" s="142">
        <f t="shared" si="19"/>
        <v>5834.864269118857</v>
      </c>
      <c r="H412" s="143">
        <f t="shared" si="20"/>
        <v>8487.9254936086527</v>
      </c>
      <c r="I412" s="158"/>
    </row>
    <row r="413" spans="1:9">
      <c r="A413" s="154">
        <v>4319307</v>
      </c>
      <c r="B413" s="154" t="s">
        <v>3634</v>
      </c>
      <c r="C413" s="155">
        <v>0.31404233430665951</v>
      </c>
      <c r="D413" s="156">
        <v>5957</v>
      </c>
      <c r="E413" s="157">
        <v>1.6743526400153214E-3</v>
      </c>
      <c r="F413" s="141">
        <f t="shared" si="18"/>
        <v>2653.0612244897961</v>
      </c>
      <c r="G413" s="142">
        <f t="shared" si="19"/>
        <v>4018.4463360367713</v>
      </c>
      <c r="H413" s="143">
        <f t="shared" si="20"/>
        <v>6671.5075605265674</v>
      </c>
      <c r="I413" s="158"/>
    </row>
    <row r="414" spans="1:9">
      <c r="A414" s="154">
        <v>4319356</v>
      </c>
      <c r="B414" s="154" t="s">
        <v>3635</v>
      </c>
      <c r="C414" s="155">
        <v>0.28272150520210465</v>
      </c>
      <c r="D414" s="156">
        <v>3458</v>
      </c>
      <c r="E414" s="157">
        <v>1.3892716936155793E-3</v>
      </c>
      <c r="F414" s="141">
        <f t="shared" si="18"/>
        <v>2653.0612244897961</v>
      </c>
      <c r="G414" s="142">
        <f t="shared" si="19"/>
        <v>3334.2520646773905</v>
      </c>
      <c r="H414" s="143">
        <f t="shared" si="20"/>
        <v>5987.3132891671867</v>
      </c>
      <c r="I414" s="158"/>
    </row>
    <row r="415" spans="1:9">
      <c r="A415" s="154">
        <v>4319364</v>
      </c>
      <c r="B415" s="154" t="s">
        <v>3636</v>
      </c>
      <c r="C415" s="155">
        <v>0.44288023554951272</v>
      </c>
      <c r="D415" s="156">
        <v>1857</v>
      </c>
      <c r="E415" s="157">
        <v>1.982497641671506E-3</v>
      </c>
      <c r="F415" s="141">
        <f t="shared" si="18"/>
        <v>2653.0612244897961</v>
      </c>
      <c r="G415" s="142">
        <f t="shared" si="19"/>
        <v>4757.9943400116144</v>
      </c>
      <c r="H415" s="143">
        <f t="shared" si="20"/>
        <v>7411.0555645014101</v>
      </c>
      <c r="I415" s="158"/>
    </row>
    <row r="416" spans="1:9">
      <c r="A416" s="154">
        <v>4319372</v>
      </c>
      <c r="B416" s="154" t="s">
        <v>3637</v>
      </c>
      <c r="C416" s="155">
        <v>0.27842519084225598</v>
      </c>
      <c r="D416" s="156">
        <v>2899</v>
      </c>
      <c r="E416" s="157">
        <v>1.3324482558948973E-3</v>
      </c>
      <c r="F416" s="141">
        <f t="shared" si="18"/>
        <v>2653.0612244897961</v>
      </c>
      <c r="G416" s="142">
        <f t="shared" si="19"/>
        <v>3197.8758141477533</v>
      </c>
      <c r="H416" s="143">
        <f t="shared" si="20"/>
        <v>5850.9370386375494</v>
      </c>
      <c r="I416" s="158"/>
    </row>
    <row r="417" spans="1:9">
      <c r="A417" s="154">
        <v>4319406</v>
      </c>
      <c r="B417" s="154" t="s">
        <v>3638</v>
      </c>
      <c r="C417" s="155">
        <v>0.40374256702324401</v>
      </c>
      <c r="D417" s="156">
        <v>16581</v>
      </c>
      <c r="E417" s="157">
        <v>2.5098671952768921E-3</v>
      </c>
      <c r="F417" s="141">
        <f t="shared" si="18"/>
        <v>2653.0612244897961</v>
      </c>
      <c r="G417" s="142">
        <f t="shared" si="19"/>
        <v>6023.6812686645408</v>
      </c>
      <c r="H417" s="143">
        <f t="shared" si="20"/>
        <v>8676.7424931543374</v>
      </c>
      <c r="I417" s="158"/>
    </row>
    <row r="418" spans="1:9">
      <c r="A418" s="154">
        <v>4319505</v>
      </c>
      <c r="B418" s="154" t="s">
        <v>3639</v>
      </c>
      <c r="C418" s="155">
        <v>0.3501558246271631</v>
      </c>
      <c r="D418" s="156">
        <v>24288</v>
      </c>
      <c r="E418" s="157">
        <v>2.3050200768891522E-3</v>
      </c>
      <c r="F418" s="141">
        <f t="shared" si="18"/>
        <v>2653.0612244897961</v>
      </c>
      <c r="G418" s="142">
        <f t="shared" si="19"/>
        <v>5532.0481845339655</v>
      </c>
      <c r="H418" s="143">
        <f t="shared" si="20"/>
        <v>8185.1094090237621</v>
      </c>
      <c r="I418" s="158"/>
    </row>
    <row r="419" spans="1:9">
      <c r="A419" s="154">
        <v>4319604</v>
      </c>
      <c r="B419" s="154" t="s">
        <v>3640</v>
      </c>
      <c r="C419" s="155">
        <v>0.38392342560861387</v>
      </c>
      <c r="D419" s="156">
        <v>23822</v>
      </c>
      <c r="E419" s="157">
        <v>2.5199733006664189E-3</v>
      </c>
      <c r="F419" s="141">
        <f t="shared" si="18"/>
        <v>2653.0612244897961</v>
      </c>
      <c r="G419" s="142">
        <f t="shared" si="19"/>
        <v>6047.9359215994054</v>
      </c>
      <c r="H419" s="143">
        <f t="shared" si="20"/>
        <v>8700.9971460892011</v>
      </c>
      <c r="I419" s="158"/>
    </row>
    <row r="420" spans="1:9">
      <c r="A420" s="154">
        <v>4319703</v>
      </c>
      <c r="B420" s="154" t="s">
        <v>3641</v>
      </c>
      <c r="C420" s="155">
        <v>0.3406609177619096</v>
      </c>
      <c r="D420" s="156">
        <v>3639</v>
      </c>
      <c r="E420" s="157">
        <v>1.6868412582038733E-3</v>
      </c>
      <c r="F420" s="141">
        <f t="shared" si="18"/>
        <v>2653.0612244897961</v>
      </c>
      <c r="G420" s="142">
        <f t="shared" si="19"/>
        <v>4048.419019689296</v>
      </c>
      <c r="H420" s="143">
        <f t="shared" si="20"/>
        <v>6701.4802441790926</v>
      </c>
      <c r="I420" s="158"/>
    </row>
    <row r="421" spans="1:9">
      <c r="A421" s="154">
        <v>4319711</v>
      </c>
      <c r="B421" s="154" t="s">
        <v>3642</v>
      </c>
      <c r="C421" s="155">
        <v>0.35320701179288416</v>
      </c>
      <c r="D421" s="156">
        <v>2475</v>
      </c>
      <c r="E421" s="157">
        <v>1.6507077541858108E-3</v>
      </c>
      <c r="F421" s="141">
        <f t="shared" si="18"/>
        <v>2653.0612244897961</v>
      </c>
      <c r="G421" s="142">
        <f t="shared" si="19"/>
        <v>3961.6986100459458</v>
      </c>
      <c r="H421" s="143">
        <f t="shared" si="20"/>
        <v>6614.7598345357419</v>
      </c>
      <c r="I421" s="158"/>
    </row>
    <row r="422" spans="1:9">
      <c r="A422" s="154">
        <v>4319737</v>
      </c>
      <c r="B422" s="154" t="s">
        <v>3643</v>
      </c>
      <c r="C422" s="155">
        <v>0.52698009650314426</v>
      </c>
      <c r="D422" s="156">
        <v>2827</v>
      </c>
      <c r="E422" s="157">
        <v>2.5124514500581641E-3</v>
      </c>
      <c r="F422" s="141">
        <f t="shared" si="18"/>
        <v>2653.0612244897961</v>
      </c>
      <c r="G422" s="142">
        <f t="shared" si="19"/>
        <v>6029.8834801395942</v>
      </c>
      <c r="H422" s="143">
        <f t="shared" si="20"/>
        <v>8682.9447046293899</v>
      </c>
      <c r="I422" s="158"/>
    </row>
    <row r="423" spans="1:9">
      <c r="A423" s="154">
        <v>4319752</v>
      </c>
      <c r="B423" s="154" t="s">
        <v>3644</v>
      </c>
      <c r="C423" s="155">
        <v>0.2895242955864214</v>
      </c>
      <c r="D423" s="156">
        <v>2233</v>
      </c>
      <c r="E423" s="157">
        <v>1.3323640821929245E-3</v>
      </c>
      <c r="F423" s="141">
        <f t="shared" si="18"/>
        <v>2653.0612244897961</v>
      </c>
      <c r="G423" s="142">
        <f t="shared" si="19"/>
        <v>3197.673797263019</v>
      </c>
      <c r="H423" s="143">
        <f t="shared" si="20"/>
        <v>5850.7350217528146</v>
      </c>
      <c r="I423" s="158"/>
    </row>
    <row r="424" spans="1:9">
      <c r="A424" s="154">
        <v>4319802</v>
      </c>
      <c r="B424" s="154" t="s">
        <v>3645</v>
      </c>
      <c r="C424" s="155">
        <v>0.39015435093766532</v>
      </c>
      <c r="D424" s="156">
        <v>8654</v>
      </c>
      <c r="E424" s="157">
        <v>2.2000045674639831E-3</v>
      </c>
      <c r="F424" s="141">
        <f t="shared" si="18"/>
        <v>2653.0612244897961</v>
      </c>
      <c r="G424" s="142">
        <f t="shared" si="19"/>
        <v>5280.0109619135592</v>
      </c>
      <c r="H424" s="143">
        <f t="shared" si="20"/>
        <v>7933.0721864033549</v>
      </c>
      <c r="I424" s="158"/>
    </row>
    <row r="425" spans="1:9">
      <c r="A425" s="154">
        <v>4319901</v>
      </c>
      <c r="B425" s="154" t="s">
        <v>3646</v>
      </c>
      <c r="C425" s="155">
        <v>0.31978617311511048</v>
      </c>
      <c r="D425" s="156">
        <v>78994</v>
      </c>
      <c r="E425" s="157">
        <v>2.512484505019097E-3</v>
      </c>
      <c r="F425" s="141">
        <f t="shared" si="18"/>
        <v>2653.0612244897961</v>
      </c>
      <c r="G425" s="142">
        <f t="shared" si="19"/>
        <v>6029.9628120458328</v>
      </c>
      <c r="H425" s="143">
        <f t="shared" si="20"/>
        <v>8683.0240365356294</v>
      </c>
      <c r="I425" s="158"/>
    </row>
    <row r="426" spans="1:9">
      <c r="A426" s="154">
        <v>4320008</v>
      </c>
      <c r="B426" s="154" t="s">
        <v>3647</v>
      </c>
      <c r="C426" s="155">
        <v>0.38456485640960675</v>
      </c>
      <c r="D426" s="156">
        <v>141321</v>
      </c>
      <c r="E426" s="157">
        <v>3.2968955871158067E-3</v>
      </c>
      <c r="F426" s="141">
        <f t="shared" si="18"/>
        <v>2653.0612244897961</v>
      </c>
      <c r="G426" s="142">
        <f t="shared" si="19"/>
        <v>7912.5494090779357</v>
      </c>
      <c r="H426" s="143">
        <f t="shared" si="20"/>
        <v>10565.610633567732</v>
      </c>
      <c r="I426" s="158"/>
    </row>
    <row r="427" spans="1:9">
      <c r="A427" s="154">
        <v>4320107</v>
      </c>
      <c r="B427" s="154" t="s">
        <v>3648</v>
      </c>
      <c r="C427" s="155">
        <v>0.28259909179482268</v>
      </c>
      <c r="D427" s="156">
        <v>22497</v>
      </c>
      <c r="E427" s="157">
        <v>1.8390521615346061E-3</v>
      </c>
      <c r="F427" s="141">
        <f t="shared" si="18"/>
        <v>2653.0612244897961</v>
      </c>
      <c r="G427" s="142">
        <f t="shared" si="19"/>
        <v>4413.7251876830542</v>
      </c>
      <c r="H427" s="143">
        <f t="shared" si="20"/>
        <v>7066.7864121728508</v>
      </c>
      <c r="I427" s="158"/>
    </row>
    <row r="428" spans="1:9">
      <c r="A428" s="154">
        <v>4320206</v>
      </c>
      <c r="B428" s="154" t="s">
        <v>3649</v>
      </c>
      <c r="C428" s="155">
        <v>0.4176864084066706</v>
      </c>
      <c r="D428" s="156">
        <v>11492</v>
      </c>
      <c r="E428" s="157">
        <v>2.4576174411403986E-3</v>
      </c>
      <c r="F428" s="141">
        <f t="shared" si="18"/>
        <v>2653.0612244897961</v>
      </c>
      <c r="G428" s="142">
        <f t="shared" si="19"/>
        <v>5898.2818587369566</v>
      </c>
      <c r="H428" s="143">
        <f t="shared" si="20"/>
        <v>8551.3430832267532</v>
      </c>
      <c r="I428" s="158"/>
    </row>
    <row r="429" spans="1:9">
      <c r="A429" s="154">
        <v>4320230</v>
      </c>
      <c r="B429" s="154" t="s">
        <v>3650</v>
      </c>
      <c r="C429" s="155">
        <v>0.38034736088707338</v>
      </c>
      <c r="D429" s="156">
        <v>3064</v>
      </c>
      <c r="E429" s="157">
        <v>1.8353898078776621E-3</v>
      </c>
      <c r="F429" s="141">
        <f t="shared" si="18"/>
        <v>2653.0612244897961</v>
      </c>
      <c r="G429" s="142">
        <f t="shared" si="19"/>
        <v>4404.9355389063894</v>
      </c>
      <c r="H429" s="143">
        <f t="shared" si="20"/>
        <v>7057.996763396186</v>
      </c>
      <c r="I429" s="158"/>
    </row>
    <row r="430" spans="1:9">
      <c r="A430" s="154">
        <v>4320263</v>
      </c>
      <c r="B430" s="154" t="s">
        <v>3651</v>
      </c>
      <c r="C430" s="155">
        <v>0.4437020570797206</v>
      </c>
      <c r="D430" s="156">
        <v>6785</v>
      </c>
      <c r="E430" s="157">
        <v>2.412284433651941E-3</v>
      </c>
      <c r="F430" s="141">
        <f t="shared" si="18"/>
        <v>2653.0612244897961</v>
      </c>
      <c r="G430" s="142">
        <f t="shared" si="19"/>
        <v>5789.4826407646588</v>
      </c>
      <c r="H430" s="143">
        <f t="shared" si="20"/>
        <v>8442.5438652544544</v>
      </c>
      <c r="I430" s="158"/>
    </row>
    <row r="431" spans="1:9">
      <c r="A431" s="154">
        <v>4320305</v>
      </c>
      <c r="B431" s="154" t="s">
        <v>3652</v>
      </c>
      <c r="C431" s="155">
        <v>0.23286281653512042</v>
      </c>
      <c r="D431" s="156">
        <v>5078</v>
      </c>
      <c r="E431" s="157">
        <v>1.2121563611541401E-3</v>
      </c>
      <c r="F431" s="141">
        <f t="shared" si="18"/>
        <v>2653.0612244897961</v>
      </c>
      <c r="G431" s="142">
        <f t="shared" si="19"/>
        <v>2909.1752667699361</v>
      </c>
      <c r="H431" s="143">
        <f t="shared" si="20"/>
        <v>5562.2364912597322</v>
      </c>
      <c r="I431" s="158"/>
    </row>
    <row r="432" spans="1:9">
      <c r="A432" s="154">
        <v>4320321</v>
      </c>
      <c r="B432" s="154" t="s">
        <v>3653</v>
      </c>
      <c r="C432" s="155">
        <v>0.33725409221487418</v>
      </c>
      <c r="D432" s="156">
        <v>2811</v>
      </c>
      <c r="E432" s="157">
        <v>1.6065378030739412E-3</v>
      </c>
      <c r="F432" s="141">
        <f t="shared" si="18"/>
        <v>2653.0612244897961</v>
      </c>
      <c r="G432" s="142">
        <f t="shared" si="19"/>
        <v>3855.6907273774591</v>
      </c>
      <c r="H432" s="143">
        <f t="shared" si="20"/>
        <v>6508.7519518672552</v>
      </c>
      <c r="I432" s="158"/>
    </row>
    <row r="433" spans="1:9">
      <c r="A433" s="154">
        <v>4320354</v>
      </c>
      <c r="B433" s="154" t="s">
        <v>3654</v>
      </c>
      <c r="C433" s="155">
        <v>0.41532266159564052</v>
      </c>
      <c r="D433" s="156">
        <v>5123</v>
      </c>
      <c r="E433" s="157">
        <v>2.1648054683257902E-3</v>
      </c>
      <c r="F433" s="141">
        <f t="shared" si="18"/>
        <v>2653.0612244897961</v>
      </c>
      <c r="G433" s="142">
        <f t="shared" si="19"/>
        <v>5195.5331239818961</v>
      </c>
      <c r="H433" s="143">
        <f t="shared" si="20"/>
        <v>7848.5943484716918</v>
      </c>
      <c r="I433" s="158"/>
    </row>
    <row r="434" spans="1:9">
      <c r="A434" s="154">
        <v>4320404</v>
      </c>
      <c r="B434" s="154" t="s">
        <v>3655</v>
      </c>
      <c r="C434" s="155">
        <v>0.28206204995767192</v>
      </c>
      <c r="D434" s="156">
        <v>15428</v>
      </c>
      <c r="E434" s="157">
        <v>1.7345854408319504E-3</v>
      </c>
      <c r="F434" s="141">
        <f t="shared" si="18"/>
        <v>2653.0612244897961</v>
      </c>
      <c r="G434" s="142">
        <f t="shared" si="19"/>
        <v>4163.005057996681</v>
      </c>
      <c r="H434" s="143">
        <f t="shared" si="20"/>
        <v>6816.0662824864776</v>
      </c>
      <c r="I434" s="158"/>
    </row>
    <row r="435" spans="1:9">
      <c r="A435" s="154">
        <v>4320453</v>
      </c>
      <c r="B435" s="154" t="s">
        <v>3656</v>
      </c>
      <c r="C435" s="155">
        <v>0.31750406842663448</v>
      </c>
      <c r="D435" s="156">
        <v>2144</v>
      </c>
      <c r="E435" s="157">
        <v>1.4522373633502404E-3</v>
      </c>
      <c r="F435" s="141">
        <f t="shared" si="18"/>
        <v>2653.0612244897961</v>
      </c>
      <c r="G435" s="142">
        <f t="shared" si="19"/>
        <v>3485.3696720405769</v>
      </c>
      <c r="H435" s="143">
        <f t="shared" si="20"/>
        <v>6138.4308965303735</v>
      </c>
      <c r="I435" s="158"/>
    </row>
    <row r="436" spans="1:9">
      <c r="A436" s="154">
        <v>4320503</v>
      </c>
      <c r="B436" s="154" t="s">
        <v>3657</v>
      </c>
      <c r="C436" s="155">
        <v>0.28043499732163779</v>
      </c>
      <c r="D436" s="156">
        <v>6139</v>
      </c>
      <c r="E436" s="157">
        <v>1.5019360811639442E-3</v>
      </c>
      <c r="F436" s="141">
        <f t="shared" si="18"/>
        <v>2653.0612244897961</v>
      </c>
      <c r="G436" s="142">
        <f t="shared" si="19"/>
        <v>3604.6465947934662</v>
      </c>
      <c r="H436" s="143">
        <f t="shared" si="20"/>
        <v>6257.7078192832623</v>
      </c>
      <c r="I436" s="158"/>
    </row>
    <row r="437" spans="1:9">
      <c r="A437" s="154">
        <v>4320552</v>
      </c>
      <c r="B437" s="154" t="s">
        <v>3658</v>
      </c>
      <c r="C437" s="155">
        <v>0.46415511346203475</v>
      </c>
      <c r="D437" s="156">
        <v>6040</v>
      </c>
      <c r="E437" s="157">
        <v>2.4798377934180491E-3</v>
      </c>
      <c r="F437" s="141">
        <f t="shared" si="18"/>
        <v>2653.0612244897961</v>
      </c>
      <c r="G437" s="142">
        <f t="shared" si="19"/>
        <v>5951.6107042033182</v>
      </c>
      <c r="H437" s="143">
        <f t="shared" si="20"/>
        <v>8604.6719286931148</v>
      </c>
      <c r="I437" s="158"/>
    </row>
    <row r="438" spans="1:9">
      <c r="A438" s="154">
        <v>4320578</v>
      </c>
      <c r="B438" s="154" t="s">
        <v>3659</v>
      </c>
      <c r="C438" s="155">
        <v>0.42584429486338476</v>
      </c>
      <c r="D438" s="156">
        <v>2114</v>
      </c>
      <c r="E438" s="157">
        <v>1.9436639294724267E-3</v>
      </c>
      <c r="F438" s="141">
        <f t="shared" si="18"/>
        <v>2653.0612244897961</v>
      </c>
      <c r="G438" s="142">
        <f t="shared" si="19"/>
        <v>4664.7934307338246</v>
      </c>
      <c r="H438" s="143">
        <f t="shared" si="20"/>
        <v>7317.8546552236203</v>
      </c>
      <c r="I438" s="158"/>
    </row>
    <row r="439" spans="1:9">
      <c r="A439" s="154">
        <v>4320602</v>
      </c>
      <c r="B439" s="154" t="s">
        <v>3660</v>
      </c>
      <c r="C439" s="155">
        <v>0.29319463412181923</v>
      </c>
      <c r="D439" s="156">
        <v>3734</v>
      </c>
      <c r="E439" s="157">
        <v>1.4574268266431252E-3</v>
      </c>
      <c r="F439" s="141">
        <f t="shared" si="18"/>
        <v>2653.0612244897961</v>
      </c>
      <c r="G439" s="142">
        <f t="shared" si="19"/>
        <v>3497.8243839435004</v>
      </c>
      <c r="H439" s="143">
        <f t="shared" si="20"/>
        <v>6150.8856084332965</v>
      </c>
      <c r="I439" s="158"/>
    </row>
    <row r="440" spans="1:9">
      <c r="A440" s="154">
        <v>4320651</v>
      </c>
      <c r="B440" s="154" t="s">
        <v>3661</v>
      </c>
      <c r="C440" s="155">
        <v>0.34961052065372683</v>
      </c>
      <c r="D440" s="156">
        <v>2438</v>
      </c>
      <c r="E440" s="157">
        <v>1.6302122142577038E-3</v>
      </c>
      <c r="F440" s="141">
        <f t="shared" si="18"/>
        <v>2653.0612244897961</v>
      </c>
      <c r="G440" s="142">
        <f t="shared" si="19"/>
        <v>3912.5093142184892</v>
      </c>
      <c r="H440" s="143">
        <f t="shared" si="20"/>
        <v>6565.5705387082853</v>
      </c>
      <c r="I440" s="158"/>
    </row>
    <row r="441" spans="1:9">
      <c r="A441" s="154">
        <v>4320677</v>
      </c>
      <c r="B441" s="154" t="s">
        <v>3662</v>
      </c>
      <c r="C441" s="155">
        <v>0.41917197361945191</v>
      </c>
      <c r="D441" s="156">
        <v>9867</v>
      </c>
      <c r="E441" s="157">
        <v>2.4105969407264643E-3</v>
      </c>
      <c r="F441" s="141">
        <f t="shared" si="18"/>
        <v>2653.0612244897961</v>
      </c>
      <c r="G441" s="142">
        <f t="shared" si="19"/>
        <v>5785.432657743514</v>
      </c>
      <c r="H441" s="143">
        <f t="shared" si="20"/>
        <v>8438.4938822333097</v>
      </c>
      <c r="I441" s="158"/>
    </row>
    <row r="442" spans="1:9">
      <c r="A442" s="154">
        <v>4320701</v>
      </c>
      <c r="B442" s="154" t="s">
        <v>3663</v>
      </c>
      <c r="C442" s="155">
        <v>0.35925080380040075</v>
      </c>
      <c r="D442" s="156">
        <v>14789</v>
      </c>
      <c r="E442" s="157">
        <v>2.1952963950497197E-3</v>
      </c>
      <c r="F442" s="141">
        <f t="shared" si="18"/>
        <v>2653.0612244897961</v>
      </c>
      <c r="G442" s="142">
        <f t="shared" si="19"/>
        <v>5268.7113481193273</v>
      </c>
      <c r="H442" s="143">
        <f t="shared" si="20"/>
        <v>7921.772572609123</v>
      </c>
      <c r="I442" s="158"/>
    </row>
    <row r="443" spans="1:9">
      <c r="A443" s="154">
        <v>4320800</v>
      </c>
      <c r="B443" s="154" t="s">
        <v>3664</v>
      </c>
      <c r="C443" s="155">
        <v>0.37081535590514669</v>
      </c>
      <c r="D443" s="156">
        <v>30836</v>
      </c>
      <c r="E443" s="157">
        <v>2.5300028501456977E-3</v>
      </c>
      <c r="F443" s="141">
        <f t="shared" si="18"/>
        <v>2653.0612244897961</v>
      </c>
      <c r="G443" s="142">
        <f t="shared" si="19"/>
        <v>6072.0068403496743</v>
      </c>
      <c r="H443" s="143">
        <f t="shared" si="20"/>
        <v>8725.06806483947</v>
      </c>
      <c r="I443" s="158"/>
    </row>
    <row r="444" spans="1:9">
      <c r="A444" s="154">
        <v>4320859</v>
      </c>
      <c r="B444" s="154" t="s">
        <v>3665</v>
      </c>
      <c r="C444" s="155">
        <v>0.3442495188555138</v>
      </c>
      <c r="D444" s="156">
        <v>4350</v>
      </c>
      <c r="E444" s="157">
        <v>1.7508596124775017E-3</v>
      </c>
      <c r="F444" s="141">
        <f t="shared" si="18"/>
        <v>2653.0612244897961</v>
      </c>
      <c r="G444" s="142">
        <f t="shared" si="19"/>
        <v>4202.0630699460044</v>
      </c>
      <c r="H444" s="143">
        <f t="shared" si="20"/>
        <v>6855.1242944358</v>
      </c>
      <c r="I444" s="158"/>
    </row>
    <row r="445" spans="1:9">
      <c r="A445" s="154">
        <v>4320909</v>
      </c>
      <c r="B445" s="154" t="s">
        <v>3666</v>
      </c>
      <c r="C445" s="155">
        <v>0.32587077219277227</v>
      </c>
      <c r="D445" s="156">
        <v>22373</v>
      </c>
      <c r="E445" s="157">
        <v>2.1188911034224819E-3</v>
      </c>
      <c r="F445" s="141">
        <f t="shared" si="18"/>
        <v>2653.0612244897961</v>
      </c>
      <c r="G445" s="142">
        <f t="shared" si="19"/>
        <v>5085.3386482139567</v>
      </c>
      <c r="H445" s="143">
        <f t="shared" si="20"/>
        <v>7738.3998727037524</v>
      </c>
      <c r="I445" s="158"/>
    </row>
    <row r="446" spans="1:9">
      <c r="A446" s="154">
        <v>4321006</v>
      </c>
      <c r="B446" s="154" t="s">
        <v>3667</v>
      </c>
      <c r="C446" s="155">
        <v>0.30203643253357421</v>
      </c>
      <c r="D446" s="156">
        <v>10920</v>
      </c>
      <c r="E446" s="157">
        <v>1.7635887595952751E-3</v>
      </c>
      <c r="F446" s="141">
        <f t="shared" si="18"/>
        <v>2653.0612244897961</v>
      </c>
      <c r="G446" s="142">
        <f t="shared" si="19"/>
        <v>4232.6130230286599</v>
      </c>
      <c r="H446" s="143">
        <f t="shared" si="20"/>
        <v>6885.6742475184565</v>
      </c>
      <c r="I446" s="158"/>
    </row>
    <row r="447" spans="1:9">
      <c r="A447" s="154">
        <v>4321105</v>
      </c>
      <c r="B447" s="154" t="s">
        <v>3668</v>
      </c>
      <c r="C447" s="155">
        <v>0.41657758031334141</v>
      </c>
      <c r="D447" s="156">
        <v>17129</v>
      </c>
      <c r="E447" s="157">
        <v>2.6023175393712797E-3</v>
      </c>
      <c r="F447" s="141">
        <f t="shared" si="18"/>
        <v>2653.0612244897961</v>
      </c>
      <c r="G447" s="142">
        <f t="shared" si="19"/>
        <v>6245.5620944910715</v>
      </c>
      <c r="H447" s="143">
        <f t="shared" si="20"/>
        <v>8898.6233189808681</v>
      </c>
      <c r="I447" s="158"/>
    </row>
    <row r="448" spans="1:9">
      <c r="A448" s="154">
        <v>4321204</v>
      </c>
      <c r="B448" s="154" t="s">
        <v>3669</v>
      </c>
      <c r="C448" s="155">
        <v>0.34948037042253893</v>
      </c>
      <c r="D448" s="156">
        <v>58179</v>
      </c>
      <c r="E448" s="157">
        <v>2.6226619746617789E-3</v>
      </c>
      <c r="F448" s="141">
        <f t="shared" si="18"/>
        <v>2653.0612244897961</v>
      </c>
      <c r="G448" s="142">
        <f t="shared" si="19"/>
        <v>6294.388739188269</v>
      </c>
      <c r="H448" s="143">
        <f t="shared" si="20"/>
        <v>8947.4499636780656</v>
      </c>
      <c r="I448" s="158"/>
    </row>
    <row r="449" spans="1:9">
      <c r="A449" s="154">
        <v>4321303</v>
      </c>
      <c r="B449" s="154" t="s">
        <v>3670</v>
      </c>
      <c r="C449" s="155">
        <v>0.35161520576126387</v>
      </c>
      <c r="D449" s="156">
        <v>27112</v>
      </c>
      <c r="E449" s="157">
        <v>2.3531330079226867E-3</v>
      </c>
      <c r="F449" s="141">
        <f t="shared" si="18"/>
        <v>2653.0612244897961</v>
      </c>
      <c r="G449" s="142">
        <f t="shared" si="19"/>
        <v>5647.519219014448</v>
      </c>
      <c r="H449" s="143">
        <f t="shared" si="20"/>
        <v>8300.5804435042446</v>
      </c>
      <c r="I449" s="158"/>
    </row>
    <row r="450" spans="1:9">
      <c r="A450" s="154">
        <v>4321329</v>
      </c>
      <c r="B450" s="154" t="s">
        <v>3671</v>
      </c>
      <c r="C450" s="155">
        <v>0.3261473086356767</v>
      </c>
      <c r="D450" s="156">
        <v>3030</v>
      </c>
      <c r="E450" s="157">
        <v>1.5712120014153947E-3</v>
      </c>
      <c r="F450" s="141">
        <f t="shared" si="18"/>
        <v>2653.0612244897961</v>
      </c>
      <c r="G450" s="142">
        <f t="shared" si="19"/>
        <v>3770.9088033969474</v>
      </c>
      <c r="H450" s="143">
        <f t="shared" si="20"/>
        <v>6423.970027886744</v>
      </c>
      <c r="I450" s="158"/>
    </row>
    <row r="451" spans="1:9">
      <c r="A451" s="154">
        <v>4321352</v>
      </c>
      <c r="B451" s="154" t="s">
        <v>3672</v>
      </c>
      <c r="C451" s="155">
        <v>0.41326545013145516</v>
      </c>
      <c r="D451" s="156">
        <v>5528</v>
      </c>
      <c r="E451" s="157">
        <v>2.1788076848210471E-3</v>
      </c>
      <c r="F451" s="141">
        <f t="shared" si="18"/>
        <v>2653.0612244897961</v>
      </c>
      <c r="G451" s="142">
        <f t="shared" si="19"/>
        <v>5229.1384435705131</v>
      </c>
      <c r="H451" s="143">
        <f t="shared" si="20"/>
        <v>7882.1996680603097</v>
      </c>
      <c r="I451" s="158"/>
    </row>
    <row r="452" spans="1:9">
      <c r="A452" s="154">
        <v>4321402</v>
      </c>
      <c r="B452" s="154" t="s">
        <v>3673</v>
      </c>
      <c r="C452" s="155">
        <v>0.3951004704056994</v>
      </c>
      <c r="D452" s="156">
        <v>14268</v>
      </c>
      <c r="E452" s="157">
        <v>2.4014116114590123E-3</v>
      </c>
      <c r="F452" s="141">
        <f t="shared" si="18"/>
        <v>2653.0612244897961</v>
      </c>
      <c r="G452" s="142">
        <f t="shared" si="19"/>
        <v>5763.3878675016294</v>
      </c>
      <c r="H452" s="143">
        <f t="shared" si="20"/>
        <v>8416.449091991426</v>
      </c>
      <c r="I452" s="158"/>
    </row>
    <row r="453" spans="1:9">
      <c r="A453" s="154">
        <v>4321436</v>
      </c>
      <c r="B453" s="154" t="s">
        <v>3674</v>
      </c>
      <c r="C453" s="155">
        <v>0.40371441164963578</v>
      </c>
      <c r="D453" s="156">
        <v>10898</v>
      </c>
      <c r="E453" s="157">
        <v>2.3565728391816598E-3</v>
      </c>
      <c r="F453" s="141">
        <f t="shared" si="18"/>
        <v>2653.0612244897961</v>
      </c>
      <c r="G453" s="142">
        <f t="shared" si="19"/>
        <v>5655.7748140359836</v>
      </c>
      <c r="H453" s="143">
        <f t="shared" si="20"/>
        <v>8308.8360385257802</v>
      </c>
      <c r="I453" s="158"/>
    </row>
    <row r="454" spans="1:9">
      <c r="A454" s="154">
        <v>4321451</v>
      </c>
      <c r="B454" s="154" t="s">
        <v>3675</v>
      </c>
      <c r="C454" s="155">
        <v>0.28171284726389201</v>
      </c>
      <c r="D454" s="156">
        <v>30986</v>
      </c>
      <c r="E454" s="157">
        <v>1.9234729134806549E-3</v>
      </c>
      <c r="F454" s="141">
        <f t="shared" si="18"/>
        <v>2653.0612244897961</v>
      </c>
      <c r="G454" s="142">
        <f t="shared" si="19"/>
        <v>4616.3349923535716</v>
      </c>
      <c r="H454" s="143">
        <f t="shared" si="20"/>
        <v>7269.3962168433682</v>
      </c>
      <c r="I454" s="158"/>
    </row>
    <row r="455" spans="1:9">
      <c r="A455" s="154">
        <v>4321469</v>
      </c>
      <c r="B455" s="154" t="s">
        <v>3676</v>
      </c>
      <c r="C455" s="155">
        <v>0.3263948113555914</v>
      </c>
      <c r="D455" s="156">
        <v>2855</v>
      </c>
      <c r="E455" s="157">
        <v>1.5584352306661569E-3</v>
      </c>
      <c r="F455" s="141">
        <f t="shared" si="18"/>
        <v>2653.0612244897961</v>
      </c>
      <c r="G455" s="142">
        <f t="shared" si="19"/>
        <v>3740.2445535987767</v>
      </c>
      <c r="H455" s="143">
        <f t="shared" si="20"/>
        <v>6393.3057780885729</v>
      </c>
      <c r="I455" s="158"/>
    </row>
    <row r="456" spans="1:9">
      <c r="A456" s="154">
        <v>4321477</v>
      </c>
      <c r="B456" s="154" t="s">
        <v>3677</v>
      </c>
      <c r="C456" s="155">
        <v>0.35509452455277496</v>
      </c>
      <c r="D456" s="156">
        <v>6003</v>
      </c>
      <c r="E456" s="157">
        <v>1.895412854106339E-3</v>
      </c>
      <c r="F456" s="141">
        <f t="shared" si="18"/>
        <v>2653.0612244897961</v>
      </c>
      <c r="G456" s="142">
        <f t="shared" si="19"/>
        <v>4548.990849855214</v>
      </c>
      <c r="H456" s="143">
        <f t="shared" si="20"/>
        <v>7202.0520743450106</v>
      </c>
      <c r="I456" s="158"/>
    </row>
    <row r="457" spans="1:9">
      <c r="A457" s="154">
        <v>4321493</v>
      </c>
      <c r="B457" s="154" t="s">
        <v>3678</v>
      </c>
      <c r="C457" s="155">
        <v>0.33597056261906577</v>
      </c>
      <c r="D457" s="156">
        <v>2658</v>
      </c>
      <c r="E457" s="157">
        <v>1.5870443653981405E-3</v>
      </c>
      <c r="F457" s="141">
        <f t="shared" si="18"/>
        <v>2653.0612244897961</v>
      </c>
      <c r="G457" s="142">
        <f t="shared" si="19"/>
        <v>3808.9064769555371</v>
      </c>
      <c r="H457" s="143">
        <f t="shared" si="20"/>
        <v>6461.9677014453337</v>
      </c>
      <c r="I457" s="158"/>
    </row>
    <row r="458" spans="1:9">
      <c r="A458" s="154">
        <v>4321501</v>
      </c>
      <c r="B458" s="154" t="s">
        <v>3679</v>
      </c>
      <c r="C458" s="155">
        <v>0.34512736188201826</v>
      </c>
      <c r="D458" s="156">
        <v>37833</v>
      </c>
      <c r="E458" s="157">
        <v>2.4280890096376536E-3</v>
      </c>
      <c r="F458" s="141">
        <f t="shared" si="18"/>
        <v>2653.0612244897961</v>
      </c>
      <c r="G458" s="142">
        <f t="shared" si="19"/>
        <v>5827.4136231303683</v>
      </c>
      <c r="H458" s="143">
        <f t="shared" si="20"/>
        <v>8480.4748476201639</v>
      </c>
      <c r="I458" s="158"/>
    </row>
    <row r="459" spans="1:9">
      <c r="A459" s="154">
        <v>4321600</v>
      </c>
      <c r="B459" s="154" t="s">
        <v>3680</v>
      </c>
      <c r="C459" s="155">
        <v>0.49236964324252114</v>
      </c>
      <c r="D459" s="156">
        <v>48498</v>
      </c>
      <c r="E459" s="157">
        <v>3.5954598025064502E-3</v>
      </c>
      <c r="F459" s="141">
        <f t="shared" si="18"/>
        <v>2653.0612244897961</v>
      </c>
      <c r="G459" s="142">
        <f t="shared" si="19"/>
        <v>8629.1035260154804</v>
      </c>
      <c r="H459" s="143">
        <f t="shared" si="20"/>
        <v>11282.164750505277</v>
      </c>
      <c r="I459" s="158"/>
    </row>
    <row r="460" spans="1:9">
      <c r="A460" s="154">
        <v>4321626</v>
      </c>
      <c r="B460" s="154" t="s">
        <v>3681</v>
      </c>
      <c r="C460" s="155">
        <v>0.28704506918456191</v>
      </c>
      <c r="D460" s="156">
        <v>2335</v>
      </c>
      <c r="E460" s="157">
        <v>1.3298348749263189E-3</v>
      </c>
      <c r="F460" s="141">
        <f t="shared" si="18"/>
        <v>2653.0612244897961</v>
      </c>
      <c r="G460" s="142">
        <f t="shared" si="19"/>
        <v>3191.6036998231652</v>
      </c>
      <c r="H460" s="143">
        <f t="shared" si="20"/>
        <v>5844.6649243129614</v>
      </c>
      <c r="I460" s="158"/>
    </row>
    <row r="461" spans="1:9">
      <c r="A461" s="154">
        <v>4321634</v>
      </c>
      <c r="B461" s="154" t="s">
        <v>3682</v>
      </c>
      <c r="C461" s="155">
        <v>0.179874599776158</v>
      </c>
      <c r="D461" s="156">
        <v>2771</v>
      </c>
      <c r="E461" s="157">
        <v>8.5500747946287443E-4</v>
      </c>
      <c r="F461" s="141">
        <f t="shared" si="18"/>
        <v>2653.0612244897961</v>
      </c>
      <c r="G461" s="142">
        <f t="shared" si="19"/>
        <v>2052.0179507108987</v>
      </c>
      <c r="H461" s="143">
        <f t="shared" si="20"/>
        <v>4705.0791752006953</v>
      </c>
      <c r="I461" s="158"/>
    </row>
    <row r="462" spans="1:9">
      <c r="A462" s="154">
        <v>4321667</v>
      </c>
      <c r="B462" s="154" t="s">
        <v>3683</v>
      </c>
      <c r="C462" s="155">
        <v>0.35971758200389242</v>
      </c>
      <c r="D462" s="156">
        <v>10817</v>
      </c>
      <c r="E462" s="157">
        <v>2.0974049290398817E-3</v>
      </c>
      <c r="F462" s="141">
        <f t="shared" ref="F462:F503" si="21">$B$3/490</f>
        <v>2653.0612244897961</v>
      </c>
      <c r="G462" s="142">
        <f t="shared" ref="G462:G503" si="22">$B$4*E462</f>
        <v>5033.7718296957164</v>
      </c>
      <c r="H462" s="143">
        <f t="shared" ref="H462:H503" si="23">F462+G462</f>
        <v>7686.8330541855121</v>
      </c>
      <c r="I462" s="158"/>
    </row>
    <row r="463" spans="1:9">
      <c r="A463" s="154">
        <v>4321709</v>
      </c>
      <c r="B463" s="154" t="s">
        <v>3684</v>
      </c>
      <c r="C463" s="155">
        <v>0.31204511910549726</v>
      </c>
      <c r="D463" s="156">
        <v>25660</v>
      </c>
      <c r="E463" s="157">
        <v>2.0711449110473231E-3</v>
      </c>
      <c r="F463" s="141">
        <f t="shared" si="21"/>
        <v>2653.0612244897961</v>
      </c>
      <c r="G463" s="142">
        <f t="shared" si="22"/>
        <v>4970.7477865135752</v>
      </c>
      <c r="H463" s="143">
        <f t="shared" si="23"/>
        <v>7623.8090110033718</v>
      </c>
      <c r="I463" s="158"/>
    </row>
    <row r="464" spans="1:9">
      <c r="A464" s="154">
        <v>4321808</v>
      </c>
      <c r="B464" s="154" t="s">
        <v>3685</v>
      </c>
      <c r="C464" s="155">
        <v>0.3000847408703437</v>
      </c>
      <c r="D464" s="156">
        <v>24614</v>
      </c>
      <c r="E464" s="157">
        <v>1.9793647701981105E-3</v>
      </c>
      <c r="F464" s="141">
        <f t="shared" si="21"/>
        <v>2653.0612244897961</v>
      </c>
      <c r="G464" s="142">
        <f t="shared" si="22"/>
        <v>4750.4754484754649</v>
      </c>
      <c r="H464" s="143">
        <f t="shared" si="23"/>
        <v>7403.5366729652615</v>
      </c>
      <c r="I464" s="158"/>
    </row>
    <row r="465" spans="1:9">
      <c r="A465" s="154">
        <v>4321832</v>
      </c>
      <c r="B465" s="154" t="s">
        <v>3686</v>
      </c>
      <c r="C465" s="155">
        <v>0.41340376436178849</v>
      </c>
      <c r="D465" s="156">
        <v>2872</v>
      </c>
      <c r="E465" s="157">
        <v>1.975634887048923E-3</v>
      </c>
      <c r="F465" s="141">
        <f t="shared" si="21"/>
        <v>2653.0612244897961</v>
      </c>
      <c r="G465" s="142">
        <f t="shared" si="22"/>
        <v>4741.5237289174156</v>
      </c>
      <c r="H465" s="143">
        <f t="shared" si="23"/>
        <v>7394.5849534072113</v>
      </c>
      <c r="I465" s="158"/>
    </row>
    <row r="466" spans="1:9">
      <c r="A466" s="154">
        <v>4321857</v>
      </c>
      <c r="B466" s="154" t="s">
        <v>3687</v>
      </c>
      <c r="C466" s="155">
        <v>0.38011666639517944</v>
      </c>
      <c r="D466" s="156">
        <v>4737</v>
      </c>
      <c r="E466" s="157">
        <v>1.9581547657757247E-3</v>
      </c>
      <c r="F466" s="141">
        <f t="shared" si="21"/>
        <v>2653.0612244897961</v>
      </c>
      <c r="G466" s="142">
        <f t="shared" si="22"/>
        <v>4699.5714378617395</v>
      </c>
      <c r="H466" s="143">
        <f t="shared" si="23"/>
        <v>7352.6326623515361</v>
      </c>
      <c r="I466" s="158"/>
    </row>
    <row r="467" spans="1:9">
      <c r="A467" s="154">
        <v>4321907</v>
      </c>
      <c r="B467" s="154" t="s">
        <v>3688</v>
      </c>
      <c r="C467" s="155">
        <v>0.32361477965245222</v>
      </c>
      <c r="D467" s="156">
        <v>25475</v>
      </c>
      <c r="E467" s="157">
        <v>2.1456064750218743E-3</v>
      </c>
      <c r="F467" s="141">
        <f t="shared" si="21"/>
        <v>2653.0612244897961</v>
      </c>
      <c r="G467" s="142">
        <f t="shared" si="22"/>
        <v>5149.4555400524978</v>
      </c>
      <c r="H467" s="143">
        <f t="shared" si="23"/>
        <v>7802.5167645422935</v>
      </c>
      <c r="I467" s="158"/>
    </row>
    <row r="468" spans="1:9">
      <c r="A468" s="154">
        <v>4321956</v>
      </c>
      <c r="B468" s="154" t="s">
        <v>3689</v>
      </c>
      <c r="C468" s="155">
        <v>0.43710163466218294</v>
      </c>
      <c r="D468" s="156">
        <v>6016</v>
      </c>
      <c r="E468" s="157">
        <v>2.33390513307845E-3</v>
      </c>
      <c r="F468" s="141">
        <f t="shared" si="21"/>
        <v>2653.0612244897961</v>
      </c>
      <c r="G468" s="142">
        <f t="shared" si="22"/>
        <v>5601.3723193882797</v>
      </c>
      <c r="H468" s="143">
        <f t="shared" si="23"/>
        <v>8254.4335438780763</v>
      </c>
      <c r="I468" s="158"/>
    </row>
    <row r="469" spans="1:9">
      <c r="A469" s="154">
        <v>4322004</v>
      </c>
      <c r="B469" s="154" t="s">
        <v>3690</v>
      </c>
      <c r="C469" s="155">
        <v>0.25387471320018584</v>
      </c>
      <c r="D469" s="156">
        <v>26263</v>
      </c>
      <c r="E469" s="157">
        <v>1.6909302370793201E-3</v>
      </c>
      <c r="F469" s="141">
        <f t="shared" si="21"/>
        <v>2653.0612244897961</v>
      </c>
      <c r="G469" s="142">
        <f t="shared" si="22"/>
        <v>4058.2325689903682</v>
      </c>
      <c r="H469" s="143">
        <f t="shared" si="23"/>
        <v>6711.2937934801648</v>
      </c>
      <c r="I469" s="158"/>
    </row>
    <row r="470" spans="1:9">
      <c r="A470" s="154">
        <v>4322103</v>
      </c>
      <c r="B470" s="154" t="s">
        <v>3691</v>
      </c>
      <c r="C470" s="155">
        <v>0.28585396410617203</v>
      </c>
      <c r="D470" s="156">
        <v>5998</v>
      </c>
      <c r="E470" s="157">
        <v>1.5256319767480053E-3</v>
      </c>
      <c r="F470" s="141">
        <f t="shared" si="21"/>
        <v>2653.0612244897961</v>
      </c>
      <c r="G470" s="142">
        <f t="shared" si="22"/>
        <v>3661.5167441952126</v>
      </c>
      <c r="H470" s="143">
        <f t="shared" si="23"/>
        <v>6314.5779686850092</v>
      </c>
      <c r="I470" s="158"/>
    </row>
    <row r="471" spans="1:9">
      <c r="A471" s="154">
        <v>4322152</v>
      </c>
      <c r="B471" s="154" t="s">
        <v>3692</v>
      </c>
      <c r="C471" s="155">
        <v>0.44767190548540386</v>
      </c>
      <c r="D471" s="156">
        <v>4139</v>
      </c>
      <c r="E471" s="157">
        <v>2.2599495724286637E-3</v>
      </c>
      <c r="F471" s="141">
        <f t="shared" si="21"/>
        <v>2653.0612244897961</v>
      </c>
      <c r="G471" s="142">
        <f t="shared" si="22"/>
        <v>5423.8789738287933</v>
      </c>
      <c r="H471" s="143">
        <f t="shared" si="23"/>
        <v>8076.940198318589</v>
      </c>
      <c r="I471" s="158"/>
    </row>
    <row r="472" spans="1:9">
      <c r="A472" s="154">
        <v>4322186</v>
      </c>
      <c r="B472" s="154" t="s">
        <v>3693</v>
      </c>
      <c r="C472" s="155">
        <v>0.46819136694809133</v>
      </c>
      <c r="D472" s="156">
        <v>1506</v>
      </c>
      <c r="E472" s="157">
        <v>2.0309617376057403E-3</v>
      </c>
      <c r="F472" s="141">
        <f t="shared" si="21"/>
        <v>2653.0612244897961</v>
      </c>
      <c r="G472" s="142">
        <f t="shared" si="22"/>
        <v>4874.3081702537766</v>
      </c>
      <c r="H472" s="143">
        <f t="shared" si="23"/>
        <v>7527.3693947435731</v>
      </c>
      <c r="I472" s="158"/>
    </row>
    <row r="473" spans="1:9">
      <c r="A473" s="154">
        <v>4322202</v>
      </c>
      <c r="B473" s="154" t="s">
        <v>3694</v>
      </c>
      <c r="C473" s="155">
        <v>0.41112577421440161</v>
      </c>
      <c r="D473" s="156">
        <v>22477</v>
      </c>
      <c r="E473" s="157">
        <v>2.6751001798083311E-3</v>
      </c>
      <c r="F473" s="141">
        <f t="shared" si="21"/>
        <v>2653.0612244897961</v>
      </c>
      <c r="G473" s="142">
        <f t="shared" si="22"/>
        <v>6420.2404315399945</v>
      </c>
      <c r="H473" s="143">
        <f t="shared" si="23"/>
        <v>9073.301656029791</v>
      </c>
      <c r="I473" s="158"/>
    </row>
    <row r="474" spans="1:9">
      <c r="A474" s="154">
        <v>4322251</v>
      </c>
      <c r="B474" s="154" t="s">
        <v>3695</v>
      </c>
      <c r="C474" s="155">
        <v>0.27735747218408779</v>
      </c>
      <c r="D474" s="156">
        <v>4456</v>
      </c>
      <c r="E474" s="157">
        <v>1.4157489305748621E-3</v>
      </c>
      <c r="F474" s="141">
        <f t="shared" si="21"/>
        <v>2653.0612244897961</v>
      </c>
      <c r="G474" s="142">
        <f t="shared" si="22"/>
        <v>3397.7974333796687</v>
      </c>
      <c r="H474" s="143">
        <f t="shared" si="23"/>
        <v>6050.8586578694649</v>
      </c>
      <c r="I474" s="158"/>
    </row>
    <row r="475" spans="1:9">
      <c r="A475" s="154">
        <v>4322301</v>
      </c>
      <c r="B475" s="154" t="s">
        <v>3696</v>
      </c>
      <c r="C475" s="155">
        <v>0.29387616104544556</v>
      </c>
      <c r="D475" s="156">
        <v>8468</v>
      </c>
      <c r="E475" s="157">
        <v>1.6517186773016927E-3</v>
      </c>
      <c r="F475" s="141">
        <f t="shared" si="21"/>
        <v>2653.0612244897961</v>
      </c>
      <c r="G475" s="142">
        <f t="shared" si="22"/>
        <v>3964.1248255240625</v>
      </c>
      <c r="H475" s="143">
        <f t="shared" si="23"/>
        <v>6617.1860500138591</v>
      </c>
      <c r="I475" s="158"/>
    </row>
    <row r="476" spans="1:9">
      <c r="A476" s="154">
        <v>4322327</v>
      </c>
      <c r="B476" s="154" t="s">
        <v>3697</v>
      </c>
      <c r="C476" s="155">
        <v>0.46603949540613387</v>
      </c>
      <c r="D476" s="156">
        <v>3774</v>
      </c>
      <c r="E476" s="157">
        <v>2.3203184969329414E-3</v>
      </c>
      <c r="F476" s="141">
        <f t="shared" si="21"/>
        <v>2653.0612244897961</v>
      </c>
      <c r="G476" s="142">
        <f t="shared" si="22"/>
        <v>5568.7643926390592</v>
      </c>
      <c r="H476" s="143">
        <f t="shared" si="23"/>
        <v>8221.8256171288558</v>
      </c>
      <c r="I476" s="158"/>
    </row>
    <row r="477" spans="1:9">
      <c r="A477" s="154">
        <v>4322343</v>
      </c>
      <c r="B477" s="154" t="s">
        <v>3698</v>
      </c>
      <c r="C477" s="155">
        <v>0.33941892972849519</v>
      </c>
      <c r="D477" s="156">
        <v>2250</v>
      </c>
      <c r="E477" s="157">
        <v>1.563752553175965E-3</v>
      </c>
      <c r="F477" s="141">
        <f t="shared" si="21"/>
        <v>2653.0612244897961</v>
      </c>
      <c r="G477" s="142">
        <f t="shared" si="22"/>
        <v>3753.0061276223159</v>
      </c>
      <c r="H477" s="143">
        <f t="shared" si="23"/>
        <v>6406.0673521121116</v>
      </c>
      <c r="I477" s="158"/>
    </row>
    <row r="478" spans="1:9">
      <c r="A478" s="154">
        <v>4322350</v>
      </c>
      <c r="B478" s="154" t="s">
        <v>3699</v>
      </c>
      <c r="C478" s="155">
        <v>0.23700677384929358</v>
      </c>
      <c r="D478" s="156">
        <v>1373</v>
      </c>
      <c r="E478" s="157">
        <v>1.0139485853871437E-3</v>
      </c>
      <c r="F478" s="141">
        <f t="shared" si="21"/>
        <v>2653.0612244897961</v>
      </c>
      <c r="G478" s="142">
        <f t="shared" si="22"/>
        <v>2433.4766049291447</v>
      </c>
      <c r="H478" s="143">
        <f t="shared" si="23"/>
        <v>5086.5378294189413</v>
      </c>
      <c r="I478" s="158"/>
    </row>
    <row r="479" spans="1:9">
      <c r="A479" s="154">
        <v>4322376</v>
      </c>
      <c r="B479" s="154" t="s">
        <v>3700</v>
      </c>
      <c r="C479" s="155">
        <v>0.48811943965441312</v>
      </c>
      <c r="D479" s="156">
        <v>2428</v>
      </c>
      <c r="E479" s="157">
        <v>2.2746679097822137E-3</v>
      </c>
      <c r="F479" s="141">
        <f t="shared" si="21"/>
        <v>2653.0612244897961</v>
      </c>
      <c r="G479" s="142">
        <f t="shared" si="22"/>
        <v>5459.202983477313</v>
      </c>
      <c r="H479" s="143">
        <f t="shared" si="23"/>
        <v>8112.2642079671095</v>
      </c>
      <c r="I479" s="158"/>
    </row>
    <row r="480" spans="1:9">
      <c r="A480" s="154">
        <v>4322400</v>
      </c>
      <c r="B480" s="154" t="s">
        <v>3701</v>
      </c>
      <c r="C480" s="155">
        <v>0.41360558864970509</v>
      </c>
      <c r="D480" s="156">
        <v>127155</v>
      </c>
      <c r="E480" s="157">
        <v>3.490125220155048E-3</v>
      </c>
      <c r="F480" s="141">
        <f t="shared" si="21"/>
        <v>2653.0612244897961</v>
      </c>
      <c r="G480" s="142">
        <f t="shared" si="22"/>
        <v>8376.3005283721159</v>
      </c>
      <c r="H480" s="143">
        <f t="shared" si="23"/>
        <v>11029.361752861912</v>
      </c>
      <c r="I480" s="158"/>
    </row>
    <row r="481" spans="1:9">
      <c r="A481" s="154">
        <v>4322509</v>
      </c>
      <c r="B481" s="154" t="s">
        <v>3702</v>
      </c>
      <c r="C481" s="155">
        <v>0.39734156524491704</v>
      </c>
      <c r="D481" s="156">
        <v>66479</v>
      </c>
      <c r="E481" s="157">
        <v>3.0420844373607349E-3</v>
      </c>
      <c r="F481" s="141">
        <f t="shared" si="21"/>
        <v>2653.0612244897961</v>
      </c>
      <c r="G481" s="142">
        <f t="shared" si="22"/>
        <v>7301.0026496657638</v>
      </c>
      <c r="H481" s="143">
        <f t="shared" si="23"/>
        <v>9954.0638741555595</v>
      </c>
      <c r="I481" s="158"/>
    </row>
    <row r="482" spans="1:9">
      <c r="A482" s="154">
        <v>4322525</v>
      </c>
      <c r="B482" s="154" t="s">
        <v>3703</v>
      </c>
      <c r="C482" s="155">
        <v>0.50645842568928268</v>
      </c>
      <c r="D482" s="156">
        <v>3305</v>
      </c>
      <c r="E482" s="157">
        <v>2.4718613936763984E-3</v>
      </c>
      <c r="F482" s="141">
        <f t="shared" si="21"/>
        <v>2653.0612244897961</v>
      </c>
      <c r="G482" s="142">
        <f t="shared" si="22"/>
        <v>5932.4673448233561</v>
      </c>
      <c r="H482" s="143">
        <f t="shared" si="23"/>
        <v>8585.5285693131518</v>
      </c>
      <c r="I482" s="158"/>
    </row>
    <row r="483" spans="1:9">
      <c r="A483" s="154">
        <v>4322533</v>
      </c>
      <c r="B483" s="154" t="s">
        <v>3704</v>
      </c>
      <c r="C483" s="155">
        <v>0.46461252771055511</v>
      </c>
      <c r="D483" s="156">
        <v>11521</v>
      </c>
      <c r="E483" s="157">
        <v>2.7347588517754669E-3</v>
      </c>
      <c r="F483" s="141">
        <f t="shared" si="21"/>
        <v>2653.0612244897961</v>
      </c>
      <c r="G483" s="142">
        <f t="shared" si="22"/>
        <v>6563.4212442611206</v>
      </c>
      <c r="H483" s="143">
        <f t="shared" si="23"/>
        <v>9216.4824687509172</v>
      </c>
      <c r="I483" s="158"/>
    </row>
    <row r="484" spans="1:9">
      <c r="A484" s="154">
        <v>4322541</v>
      </c>
      <c r="B484" s="154" t="s">
        <v>3705</v>
      </c>
      <c r="C484" s="155">
        <v>0.27961677170882754</v>
      </c>
      <c r="D484" s="156">
        <v>5402</v>
      </c>
      <c r="E484" s="157">
        <v>1.4690987819319888E-3</v>
      </c>
      <c r="F484" s="141">
        <f t="shared" si="21"/>
        <v>2653.0612244897961</v>
      </c>
      <c r="G484" s="142">
        <f t="shared" si="22"/>
        <v>3525.8370766367734</v>
      </c>
      <c r="H484" s="143">
        <f t="shared" si="23"/>
        <v>6178.89830112657</v>
      </c>
      <c r="I484" s="158"/>
    </row>
    <row r="485" spans="1:9">
      <c r="A485" s="154">
        <v>4322558</v>
      </c>
      <c r="B485" s="154" t="s">
        <v>3706</v>
      </c>
      <c r="C485" s="155">
        <v>0.30545417867994923</v>
      </c>
      <c r="D485" s="156">
        <v>2036</v>
      </c>
      <c r="E485" s="157">
        <v>1.3863322656747427E-3</v>
      </c>
      <c r="F485" s="141">
        <f t="shared" si="21"/>
        <v>2653.0612244897961</v>
      </c>
      <c r="G485" s="142">
        <f t="shared" si="22"/>
        <v>3327.1974376193825</v>
      </c>
      <c r="H485" s="143">
        <f t="shared" si="23"/>
        <v>5980.2586621091787</v>
      </c>
      <c r="I485" s="158"/>
    </row>
    <row r="486" spans="1:9">
      <c r="A486" s="154">
        <v>4322608</v>
      </c>
      <c r="B486" s="154" t="s">
        <v>3707</v>
      </c>
      <c r="C486" s="155">
        <v>0.31591078522024002</v>
      </c>
      <c r="D486" s="156">
        <v>69052</v>
      </c>
      <c r="E486" s="157">
        <v>2.4324587639728413E-3</v>
      </c>
      <c r="F486" s="141">
        <f t="shared" si="21"/>
        <v>2653.0612244897961</v>
      </c>
      <c r="G486" s="142">
        <f t="shared" si="22"/>
        <v>5837.9010335348194</v>
      </c>
      <c r="H486" s="143">
        <f t="shared" si="23"/>
        <v>8490.9622580246159</v>
      </c>
      <c r="I486" s="158"/>
    </row>
    <row r="487" spans="1:9">
      <c r="A487" s="154">
        <v>4322707</v>
      </c>
      <c r="B487" s="154" t="s">
        <v>3708</v>
      </c>
      <c r="C487" s="155">
        <v>0.35209792994076422</v>
      </c>
      <c r="D487" s="156">
        <v>25266</v>
      </c>
      <c r="E487" s="157">
        <v>2.331570436165502E-3</v>
      </c>
      <c r="F487" s="141">
        <f t="shared" si="21"/>
        <v>2653.0612244897961</v>
      </c>
      <c r="G487" s="142">
        <f t="shared" si="22"/>
        <v>5595.7690467972052</v>
      </c>
      <c r="H487" s="143">
        <f t="shared" si="23"/>
        <v>8248.8302712870009</v>
      </c>
      <c r="I487" s="158"/>
    </row>
    <row r="488" spans="1:9">
      <c r="A488" s="154">
        <v>4322806</v>
      </c>
      <c r="B488" s="154" t="s">
        <v>3709</v>
      </c>
      <c r="C488" s="155">
        <v>0.26111047150893285</v>
      </c>
      <c r="D488" s="156">
        <v>24025</v>
      </c>
      <c r="E488" s="157">
        <v>1.7160438961354161E-3</v>
      </c>
      <c r="F488" s="141">
        <f t="shared" si="21"/>
        <v>2653.0612244897961</v>
      </c>
      <c r="G488" s="142">
        <f t="shared" si="22"/>
        <v>4118.5053507249986</v>
      </c>
      <c r="H488" s="143">
        <f t="shared" si="23"/>
        <v>6771.5665752147943</v>
      </c>
      <c r="I488" s="158"/>
    </row>
    <row r="489" spans="1:9">
      <c r="A489" s="154">
        <v>4322855</v>
      </c>
      <c r="B489" s="154" t="s">
        <v>3710</v>
      </c>
      <c r="C489" s="155">
        <v>0.24515140896686738</v>
      </c>
      <c r="D489" s="156">
        <v>1890</v>
      </c>
      <c r="E489" s="157">
        <v>1.1002927684824785E-3</v>
      </c>
      <c r="F489" s="141">
        <f t="shared" si="21"/>
        <v>2653.0612244897961</v>
      </c>
      <c r="G489" s="142">
        <f t="shared" si="22"/>
        <v>2640.7026443579484</v>
      </c>
      <c r="H489" s="143">
        <f t="shared" si="23"/>
        <v>5293.7638688477446</v>
      </c>
      <c r="I489" s="158"/>
    </row>
    <row r="490" spans="1:9">
      <c r="A490" s="154">
        <v>4322905</v>
      </c>
      <c r="B490" s="154" t="s">
        <v>3711</v>
      </c>
      <c r="C490" s="155">
        <v>0.31198806511043509</v>
      </c>
      <c r="D490" s="156">
        <v>5227</v>
      </c>
      <c r="E490" s="157">
        <v>1.6310994831017708E-3</v>
      </c>
      <c r="F490" s="141">
        <f t="shared" si="21"/>
        <v>2653.0612244897961</v>
      </c>
      <c r="G490" s="142">
        <f t="shared" si="22"/>
        <v>3914.6387594442499</v>
      </c>
      <c r="H490" s="143">
        <f t="shared" si="23"/>
        <v>6567.699983934046</v>
      </c>
      <c r="I490" s="158"/>
    </row>
    <row r="491" spans="1:9">
      <c r="A491" s="154">
        <v>4323002</v>
      </c>
      <c r="B491" s="154" t="s">
        <v>3712</v>
      </c>
      <c r="C491" s="155">
        <v>0.43688743309076666</v>
      </c>
      <c r="D491" s="156">
        <v>251842</v>
      </c>
      <c r="E491" s="157">
        <v>4.0845420448116006E-3</v>
      </c>
      <c r="F491" s="141">
        <f t="shared" si="21"/>
        <v>2653.0612244897961</v>
      </c>
      <c r="G491" s="142">
        <f t="shared" si="22"/>
        <v>9802.9009075478407</v>
      </c>
      <c r="H491" s="143">
        <f t="shared" si="23"/>
        <v>12455.962132037637</v>
      </c>
      <c r="I491" s="158"/>
    </row>
    <row r="492" spans="1:9">
      <c r="A492" s="154">
        <v>4323101</v>
      </c>
      <c r="B492" s="154" t="s">
        <v>3713</v>
      </c>
      <c r="C492" s="155">
        <v>0.50783639988451312</v>
      </c>
      <c r="D492" s="156">
        <v>5052</v>
      </c>
      <c r="E492" s="157">
        <v>2.6414836202137268E-3</v>
      </c>
      <c r="F492" s="141">
        <f t="shared" si="21"/>
        <v>2653.0612244897961</v>
      </c>
      <c r="G492" s="142">
        <f t="shared" si="22"/>
        <v>6339.5606885129446</v>
      </c>
      <c r="H492" s="143">
        <f t="shared" si="23"/>
        <v>8992.6219130027403</v>
      </c>
      <c r="I492" s="158"/>
    </row>
    <row r="493" spans="1:9">
      <c r="A493" s="154">
        <v>4323200</v>
      </c>
      <c r="B493" s="154" t="s">
        <v>3714</v>
      </c>
      <c r="C493" s="155">
        <v>0.26126076308019913</v>
      </c>
      <c r="D493" s="156">
        <v>3100</v>
      </c>
      <c r="E493" s="157">
        <v>1.2629409333071967E-3</v>
      </c>
      <c r="F493" s="141">
        <f t="shared" si="21"/>
        <v>2653.0612244897961</v>
      </c>
      <c r="G493" s="142">
        <f t="shared" si="22"/>
        <v>3031.058239937272</v>
      </c>
      <c r="H493" s="143">
        <f t="shared" si="23"/>
        <v>5684.1194644270681</v>
      </c>
      <c r="I493" s="158"/>
    </row>
    <row r="494" spans="1:9">
      <c r="A494" s="154">
        <v>4323309</v>
      </c>
      <c r="B494" s="154" t="s">
        <v>3715</v>
      </c>
      <c r="C494" s="155">
        <v>0.25502227831426305</v>
      </c>
      <c r="D494" s="156">
        <v>3388</v>
      </c>
      <c r="E494" s="157">
        <v>1.2493215344862101E-3</v>
      </c>
      <c r="F494" s="141">
        <f t="shared" si="21"/>
        <v>2653.0612244897961</v>
      </c>
      <c r="G494" s="142">
        <f t="shared" si="22"/>
        <v>2998.3716827669045</v>
      </c>
      <c r="H494" s="143">
        <f t="shared" si="23"/>
        <v>5651.4329072567007</v>
      </c>
      <c r="I494" s="158"/>
    </row>
    <row r="495" spans="1:9">
      <c r="A495" s="154">
        <v>4323358</v>
      </c>
      <c r="B495" s="154" t="s">
        <v>3716</v>
      </c>
      <c r="C495" s="155">
        <v>0.32872188188804508</v>
      </c>
      <c r="D495" s="156">
        <v>2108</v>
      </c>
      <c r="E495" s="157">
        <v>1.4997324894054349E-3</v>
      </c>
      <c r="F495" s="141">
        <f t="shared" si="21"/>
        <v>2653.0612244897961</v>
      </c>
      <c r="G495" s="142">
        <f t="shared" si="22"/>
        <v>3599.357974573044</v>
      </c>
      <c r="H495" s="143">
        <f t="shared" si="23"/>
        <v>6252.4191990628406</v>
      </c>
      <c r="I495" s="158"/>
    </row>
    <row r="496" spans="1:9">
      <c r="A496" s="154">
        <v>4323408</v>
      </c>
      <c r="B496" s="154" t="s">
        <v>3717</v>
      </c>
      <c r="C496" s="155">
        <v>0.23166900583096173</v>
      </c>
      <c r="D496" s="156">
        <v>4420</v>
      </c>
      <c r="E496" s="157">
        <v>1.1810978249891749E-3</v>
      </c>
      <c r="F496" s="141">
        <f t="shared" si="21"/>
        <v>2653.0612244897961</v>
      </c>
      <c r="G496" s="142">
        <f t="shared" si="22"/>
        <v>2834.6347799740197</v>
      </c>
      <c r="H496" s="143">
        <f t="shared" si="23"/>
        <v>5487.6960044638163</v>
      </c>
      <c r="I496" s="158"/>
    </row>
    <row r="497" spans="1:9">
      <c r="A497" s="154">
        <v>4323457</v>
      </c>
      <c r="B497" s="154" t="s">
        <v>3718</v>
      </c>
      <c r="C497" s="155">
        <v>0.39620803415622741</v>
      </c>
      <c r="D497" s="156">
        <v>3885</v>
      </c>
      <c r="E497" s="157">
        <v>1.9812374364781365E-3</v>
      </c>
      <c r="F497" s="141">
        <f t="shared" si="21"/>
        <v>2653.0612244897961</v>
      </c>
      <c r="G497" s="142">
        <f t="shared" si="22"/>
        <v>4754.9698475475279</v>
      </c>
      <c r="H497" s="143">
        <f t="shared" si="23"/>
        <v>7408.0310720373236</v>
      </c>
      <c r="I497" s="158"/>
    </row>
    <row r="498" spans="1:9">
      <c r="A498" s="154">
        <v>4323507</v>
      </c>
      <c r="B498" s="154" t="s">
        <v>3719</v>
      </c>
      <c r="C498" s="155">
        <v>0.3629017603556437</v>
      </c>
      <c r="D498" s="156">
        <v>2752</v>
      </c>
      <c r="E498" s="157">
        <v>1.7232208221523437E-3</v>
      </c>
      <c r="F498" s="141">
        <f t="shared" si="21"/>
        <v>2653.0612244897961</v>
      </c>
      <c r="G498" s="142">
        <f t="shared" si="22"/>
        <v>4135.7299731656249</v>
      </c>
      <c r="H498" s="143">
        <f t="shared" si="23"/>
        <v>6788.7911976554205</v>
      </c>
      <c r="I498" s="158"/>
    </row>
    <row r="499" spans="1:9">
      <c r="A499" s="154">
        <v>4323606</v>
      </c>
      <c r="B499" s="154" t="s">
        <v>3720</v>
      </c>
      <c r="C499" s="155">
        <v>0.2593335925206724</v>
      </c>
      <c r="D499" s="156">
        <v>1549</v>
      </c>
      <c r="E499" s="157">
        <v>1.129720691956799E-3</v>
      </c>
      <c r="F499" s="141">
        <f t="shared" si="21"/>
        <v>2653.0612244897961</v>
      </c>
      <c r="G499" s="142">
        <f t="shared" si="22"/>
        <v>2711.3296606963177</v>
      </c>
      <c r="H499" s="143">
        <f t="shared" si="23"/>
        <v>5364.3908851861142</v>
      </c>
      <c r="I499" s="158"/>
    </row>
    <row r="500" spans="1:9">
      <c r="A500" s="154">
        <v>4323705</v>
      </c>
      <c r="B500" s="154" t="s">
        <v>3721</v>
      </c>
      <c r="C500" s="155">
        <v>0.34403194377408819</v>
      </c>
      <c r="D500" s="156">
        <v>2811</v>
      </c>
      <c r="E500" s="157">
        <v>1.6388246603867452E-3</v>
      </c>
      <c r="F500" s="141">
        <f t="shared" si="21"/>
        <v>2653.0612244897961</v>
      </c>
      <c r="G500" s="142">
        <f t="shared" si="22"/>
        <v>3933.1791849281885</v>
      </c>
      <c r="H500" s="143">
        <f t="shared" si="23"/>
        <v>6586.2404094179847</v>
      </c>
      <c r="I500" s="158"/>
    </row>
    <row r="501" spans="1:9">
      <c r="A501" s="154">
        <v>4323754</v>
      </c>
      <c r="B501" s="154" t="s">
        <v>3722</v>
      </c>
      <c r="C501" s="155">
        <v>0.46420508964554558</v>
      </c>
      <c r="D501" s="156">
        <v>3417</v>
      </c>
      <c r="E501" s="157">
        <v>2.2769906068391857E-3</v>
      </c>
      <c r="F501" s="141">
        <f t="shared" si="21"/>
        <v>2653.0612244897961</v>
      </c>
      <c r="G501" s="142">
        <f t="shared" si="22"/>
        <v>5464.7774564140454</v>
      </c>
      <c r="H501" s="143">
        <f t="shared" si="23"/>
        <v>8117.838680903842</v>
      </c>
      <c r="I501" s="158"/>
    </row>
    <row r="502" spans="1:9">
      <c r="A502" s="154">
        <v>4323770</v>
      </c>
      <c r="B502" s="154" t="s">
        <v>3723</v>
      </c>
      <c r="C502" s="155">
        <v>0.2764772048714853</v>
      </c>
      <c r="D502" s="156">
        <v>3157</v>
      </c>
      <c r="E502" s="157">
        <v>1.3401552494572285E-3</v>
      </c>
      <c r="F502" s="141">
        <f t="shared" si="21"/>
        <v>2653.0612244897961</v>
      </c>
      <c r="G502" s="142">
        <f t="shared" si="22"/>
        <v>3216.3725986973486</v>
      </c>
      <c r="H502" s="143">
        <f t="shared" si="23"/>
        <v>5869.4338231871443</v>
      </c>
      <c r="I502" s="158"/>
    </row>
    <row r="503" spans="1:9">
      <c r="A503" s="154">
        <v>4323804</v>
      </c>
      <c r="B503" s="154" t="s">
        <v>3724</v>
      </c>
      <c r="C503" s="155">
        <v>0.37278620064401241</v>
      </c>
      <c r="D503" s="156">
        <v>14009</v>
      </c>
      <c r="E503" s="157">
        <v>2.2595683997138384E-3</v>
      </c>
      <c r="F503" s="141">
        <f t="shared" si="21"/>
        <v>2653.0612244897961</v>
      </c>
      <c r="G503" s="142">
        <f t="shared" si="22"/>
        <v>5422.9641593132119</v>
      </c>
      <c r="H503" s="143">
        <f t="shared" si="23"/>
        <v>8076.0253838030076</v>
      </c>
      <c r="I503" s="158"/>
    </row>
    <row r="504" spans="1:9" ht="7.5" customHeight="1">
      <c r="A504" s="159"/>
      <c r="B504" s="159"/>
      <c r="C504" s="159"/>
      <c r="D504" s="159"/>
      <c r="E504" s="159"/>
      <c r="F504" s="159"/>
      <c r="G504" s="159"/>
      <c r="H504" s="159"/>
    </row>
    <row r="505" spans="1:9" ht="18.75">
      <c r="A505" s="160" t="s">
        <v>58</v>
      </c>
      <c r="B505" s="160" t="s">
        <v>3725</v>
      </c>
      <c r="C505" s="161" t="s">
        <v>58</v>
      </c>
      <c r="D505" s="162">
        <f>SUM(D7:D503)</f>
        <v>11244983</v>
      </c>
      <c r="E505" s="163">
        <f>SUM(E6:E503)</f>
        <v>1.0048583615007487</v>
      </c>
      <c r="F505" s="164">
        <f>SUM(F6:F503)</f>
        <v>1312096.7741935467</v>
      </c>
      <c r="G505" s="165">
        <f>SUM(G6:G503)</f>
        <v>2425251.25315418</v>
      </c>
      <c r="H505" s="166">
        <f>SUM(H6:H503)</f>
        <v>3742461.5335732345</v>
      </c>
    </row>
    <row r="508" spans="1:9">
      <c r="A508" s="150" t="s">
        <v>3230</v>
      </c>
      <c r="B508" s="150" t="s">
        <v>3726</v>
      </c>
      <c r="C508" s="150" t="s">
        <v>3232</v>
      </c>
      <c r="D508" s="150" t="s">
        <v>3233</v>
      </c>
      <c r="E508" s="151" t="s">
        <v>3234</v>
      </c>
      <c r="F508" s="152" t="s">
        <v>2377</v>
      </c>
      <c r="G508" s="151" t="s">
        <v>2378</v>
      </c>
      <c r="H508" s="153" t="s">
        <v>2379</v>
      </c>
    </row>
    <row r="509" spans="1:9">
      <c r="A509" s="167">
        <v>4302253</v>
      </c>
      <c r="B509" s="167" t="s">
        <v>3727</v>
      </c>
      <c r="C509" s="168">
        <v>0.27806174802624167</v>
      </c>
      <c r="D509" s="169">
        <v>3012</v>
      </c>
      <c r="E509" s="170">
        <v>0</v>
      </c>
      <c r="F509" s="171">
        <v>0</v>
      </c>
      <c r="G509" s="172">
        <v>0</v>
      </c>
      <c r="H509" s="173">
        <v>0</v>
      </c>
    </row>
    <row r="510" spans="1:9">
      <c r="A510" s="174">
        <v>4305934</v>
      </c>
      <c r="B510" s="174" t="s">
        <v>3728</v>
      </c>
      <c r="C510" s="175">
        <v>0.23748695204296133</v>
      </c>
      <c r="D510" s="176">
        <v>1543</v>
      </c>
      <c r="E510" s="177">
        <v>0</v>
      </c>
      <c r="F510" s="178">
        <v>0</v>
      </c>
      <c r="G510" s="179">
        <v>0</v>
      </c>
      <c r="H510" s="180">
        <v>0</v>
      </c>
    </row>
    <row r="511" spans="1:9">
      <c r="A511" s="174">
        <v>4312385</v>
      </c>
      <c r="B511" s="174" t="s">
        <v>3729</v>
      </c>
      <c r="C511" s="175">
        <v>0.21438443603110069</v>
      </c>
      <c r="D511" s="176">
        <v>2664</v>
      </c>
      <c r="E511" s="177">
        <v>0</v>
      </c>
      <c r="F511" s="178">
        <v>0</v>
      </c>
      <c r="G511" s="179">
        <v>0</v>
      </c>
      <c r="H511" s="180">
        <v>0</v>
      </c>
    </row>
    <row r="512" spans="1:9">
      <c r="A512" s="174">
        <v>4313086</v>
      </c>
      <c r="B512" s="174" t="s">
        <v>3730</v>
      </c>
      <c r="C512" s="175">
        <v>0.23720962050482447</v>
      </c>
      <c r="D512" s="176">
        <v>2526</v>
      </c>
      <c r="E512" s="177">
        <v>0</v>
      </c>
      <c r="F512" s="178">
        <v>0</v>
      </c>
      <c r="G512" s="179">
        <v>0</v>
      </c>
      <c r="H512" s="180">
        <v>0</v>
      </c>
    </row>
    <row r="513" spans="1:8">
      <c r="A513" s="174">
        <v>4313359</v>
      </c>
      <c r="B513" s="174" t="s">
        <v>3731</v>
      </c>
      <c r="C513" s="175">
        <v>0.23882148719108259</v>
      </c>
      <c r="D513" s="176">
        <v>3526</v>
      </c>
      <c r="E513" s="177">
        <v>0</v>
      </c>
      <c r="F513" s="178">
        <v>0</v>
      </c>
      <c r="G513" s="179">
        <v>0</v>
      </c>
      <c r="H513" s="180">
        <v>0</v>
      </c>
    </row>
    <row r="514" spans="1:8">
      <c r="A514" s="174">
        <v>4314548</v>
      </c>
      <c r="B514" s="174" t="s">
        <v>3732</v>
      </c>
      <c r="C514" s="175">
        <v>0.53532847348182222</v>
      </c>
      <c r="D514" s="176">
        <v>2951</v>
      </c>
      <c r="E514" s="177">
        <v>0</v>
      </c>
      <c r="F514" s="178">
        <v>0</v>
      </c>
      <c r="G514" s="179">
        <v>0</v>
      </c>
      <c r="H514" s="180">
        <v>0</v>
      </c>
    </row>
    <row r="515" spans="1:8">
      <c r="A515" s="174">
        <v>4317251</v>
      </c>
      <c r="B515" s="174" t="s">
        <v>3733</v>
      </c>
      <c r="C515" s="175">
        <v>0.26870669681698867</v>
      </c>
      <c r="D515" s="176">
        <v>1661</v>
      </c>
      <c r="E515" s="177">
        <v>0</v>
      </c>
      <c r="F515" s="178">
        <v>0</v>
      </c>
      <c r="G515" s="179">
        <v>0</v>
      </c>
      <c r="H515" s="180">
        <v>0</v>
      </c>
    </row>
    <row r="516" spans="1:8" ht="7.5" customHeight="1">
      <c r="A516" s="159"/>
      <c r="B516" s="159"/>
      <c r="C516" s="181"/>
      <c r="D516" s="182"/>
      <c r="E516" s="183"/>
      <c r="F516" s="184"/>
      <c r="G516" s="184"/>
      <c r="H516" s="185"/>
    </row>
    <row r="517" spans="1:8" ht="18.75">
      <c r="A517" s="160" t="s">
        <v>58</v>
      </c>
      <c r="B517" s="160" t="s">
        <v>3734</v>
      </c>
      <c r="C517" s="161" t="s">
        <v>58</v>
      </c>
      <c r="D517" s="186">
        <f>SUM(D509:D515)</f>
        <v>17883</v>
      </c>
      <c r="E517" s="163">
        <v>0</v>
      </c>
      <c r="F517" s="164">
        <v>0</v>
      </c>
      <c r="G517" s="165">
        <v>0</v>
      </c>
      <c r="H517" s="166">
        <v>0</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5</vt:i4>
      </vt:variant>
    </vt:vector>
  </HeadingPairs>
  <TitlesOfParts>
    <vt:vector size="14" baseType="lpstr">
      <vt:lpstr>ENTRADA</vt:lpstr>
      <vt:lpstr>MENU</vt:lpstr>
      <vt:lpstr>TERMO_DE_ADESÃO</vt:lpstr>
      <vt:lpstr>DADOS_CADASTRAIS</vt:lpstr>
      <vt:lpstr>PLANO_MUNICIPAL</vt:lpstr>
      <vt:lpstr>PRES_CONTAS</vt:lpstr>
      <vt:lpstr>B_DADOS</vt:lpstr>
      <vt:lpstr>B_DADOS1</vt:lpstr>
      <vt:lpstr>Plan1</vt:lpstr>
      <vt:lpstr>DADOS_CADASTRAIS!Area_de_impressao</vt:lpstr>
      <vt:lpstr>PLANO_MUNICIPAL!Area_de_impressao</vt:lpstr>
      <vt:lpstr>PRES_CONTAS!Area_de_impressao</vt:lpstr>
      <vt:lpstr>TERMO_DE_ADESÃO!Area_de_impressao</vt:lpstr>
      <vt:lpstr>Lista_de_Municipios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elizete renate sprandel de patrucco</dc:creator>
  <cp:lastModifiedBy>Marta Prytula</cp:lastModifiedBy>
  <cp:lastPrinted>2017-04-24T18:01:32Z</cp:lastPrinted>
  <dcterms:created xsi:type="dcterms:W3CDTF">2013-09-26T12:16:48Z</dcterms:created>
  <dcterms:modified xsi:type="dcterms:W3CDTF">2021-09-02T17:26:23Z</dcterms:modified>
</cp:coreProperties>
</file>