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<sst xmlns="http://schemas.openxmlformats.org/spreadsheetml/2006/main" count="790" uniqueCount="454">
  <si>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</si>
  <si>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</si>
  <si>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</si>
  <si>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</si>
  <si>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</si>
  <si>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</si>
  <si>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</si>
  <si>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</si>
  <si>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</si>
  <si>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</si>
  <si>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</si>
  <si>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</si>
  <si>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</si>
  <si>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</si>
  <si>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</si>
  <si>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</si>
  <si>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</si>
  <si>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</si>
  <si>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</si>
  <si>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</si>
  <si>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</si>
  <si>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</si>
  <si>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</si>
  <si>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</si>
  <si>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</si>
  <si>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</si>
  <si>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</si>
  <si>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</si>
  <si>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</si>
  <si>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</si>
  <si>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</si>
  <si>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</si>
  <si>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</si>
  <si>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</si>
  <si>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</si>
  <si>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</si>
  <si>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</si>
  <si>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</si>
  <si>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</si>
  <si>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</si>
  <si>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</si>
  <si>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</si>
  <si>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</si>
  <si>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</si>
  <si>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</si>
  <si>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</si>
  <si>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</si>
  <si>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</si>
  <si>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</si>
  <si>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</si>
  <si>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</si>
  <si>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</si>
  <si>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</si>
  <si>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</si>
  <si>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</si>
  <si>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</si>
  <si>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</si>
  <si>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</si>
  <si>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</si>
  <si>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</si>
  <si>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</si>
  <si>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</si>
  <si>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</si>
  <si>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</si>
  <si>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</si>
  <si>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</si>
  <si>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</si>
  <si>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</si>
  <si>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</si>
  <si>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</si>
  <si>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</si>
  <si>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</si>
  <si>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</si>
  <si>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</si>
  <si>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</si>
  <si>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</si>
  <si>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</si>
  <si>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</si>
  <si>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</si>
  <si>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</si>
  <si>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</si>
  <si>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</si>
  <si>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</si>
  <si>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</si>
  <si>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</si>
  <si>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</si>
  <si>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</si>
  <si>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</si>
  <si>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</si>
  <si>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</si>
  <si>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</si>
  <si>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</si>
  <si>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</si>
  <si>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</si>
  <si>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</si>
  <si>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</si>
  <si>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</si>
  <si>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</si>
  <si>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</si>
  <si>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</si>
  <si>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</si>
  <si>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</si>
  <si>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</si>
  <si>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</si>
  <si>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</si>
  <si>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</si>
  <si>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</si>
  <si>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</si>
  <si>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</si>
  <si>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</si>
  <si>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</si>
  <si>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</si>
  <si>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</si>
  <si>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</si>
  <si>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</si>
  <si>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</si>
  <si>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</si>
  <si>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</si>
  <si>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</si>
  <si>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</si>
  <si>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</si>
  <si>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</si>
  <si>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</si>
  <si>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</si>
  <si>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</si>
  <si>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</si>
  <si>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</si>
  <si>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</si>
  <si>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</si>
  <si>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</si>
  <si>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</si>
  <si>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</si>
  <si>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</si>
  <si>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</si>
  <si>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</si>
  <si>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</si>
  <si>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</si>
  <si>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</si>
  <si>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</si>
  <si>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</si>
  <si>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</si>
  <si>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</si>
  <si>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</si>
  <si>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</si>
  <si>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</si>
  <si>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</si>
  <si>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</si>
  <si>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</si>
  <si>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</si>
  <si>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</si>
  <si>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</si>
  <si>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</si>
  <si>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</si>
  <si>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</si>
  <si>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</si>
  <si>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</si>
  <si>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</si>
  <si>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</si>
  <si>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</si>
  <si>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</si>
  <si>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</si>
  <si>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</si>
  <si>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</si>
  <si>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</si>
  <si>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</si>
  <si>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</si>
  <si>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</si>
  <si>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</si>
  <si>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</si>
  <si>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</si>
  <si>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</si>
  <si>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</si>
  <si>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</si>
  <si>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</si>
  <si>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</si>
  <si>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</si>
  <si>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</si>
  <si>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</si>
  <si>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</si>
  <si>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</si>
  <si>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</si>
  <si>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</si>
  <si>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</si>
  <si>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</si>
  <si>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</si>
  <si>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</si>
  <si>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</si>
  <si>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</si>
  <si>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</si>
  <si>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</si>
  <si>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</si>
  <si>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</si>
  <si>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</si>
  <si>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</si>
  <si>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</si>
  <si>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</si>
  <si>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</si>
  <si>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</si>
  <si>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</si>
  <si>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</si>
  <si>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</si>
  <si>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</si>
  <si>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</si>
  <si>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</si>
  <si>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</si>
  <si>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</si>
  <si>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</si>
  <si>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</si>
  <si>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</si>
  <si>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</si>
  <si>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</si>
  <si>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</si>
  <si>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</si>
  <si>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</si>
  <si>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</si>
  <si>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</si>
  <si>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</si>
  <si>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</si>
  <si>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</si>
  <si>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</si>
  <si>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</si>
  <si>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</si>
  <si>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</si>
  <si>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</si>
  <si>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</si>
  <si>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</si>
  <si>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</si>
  <si>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</si>
  <si>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</si>
  <si>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</si>
  <si>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</si>
  <si>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</si>
  <si>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</si>
  <si>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</si>
  <si>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</si>
  <si>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</si>
  <si>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</si>
  <si>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</si>
  <si>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</si>
  <si>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</si>
  <si>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</si>
  <si>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</si>
  <si>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</si>
  <si>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</si>
  <si>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</si>
  <si>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</si>
  <si>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</si>
  <si>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</si>
  <si>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</si>
  <si>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</si>
  <si>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</si>
  <si>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</si>
  <si>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</si>
  <si>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</si>
  <si>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</si>
  <si>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</si>
  <si>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</si>
  <si>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</si>
  <si>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</si>
  <si>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</si>
  <si>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</si>
  <si>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</si>
  <si>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</si>
  <si>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</si>
  <si>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</si>
  <si>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</si>
  <si>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</si>
  <si>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</si>
  <si>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</si>
  <si>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</si>
  <si>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</si>
  <si>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</si>
  <si>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</si>
  <si>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</si>
  <si>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</si>
  <si>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</si>
  <si>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</si>
  <si>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</si>
  <si>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</si>
  <si>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</si>
  <si>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</si>
  <si>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</si>
  <si>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</si>
  <si>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</si>
  <si>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</si>
  <si>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</si>
  <si>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</si>
  <si>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</si>
  <si>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</si>
  <si>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</si>
  <si>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</si>
  <si>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</si>
  <si>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</si>
  <si>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</si>
  <si>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</si>
  <si>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</si>
  <si>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</si>
  <si>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</si>
  <si>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</si>
  <si>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</si>
  <si>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</si>
  <si>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</si>
  <si>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</si>
  <si>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</si>
  <si>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</si>
  <si>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</si>
  <si>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</si>
  <si>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</si>
  <si>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</si>
  <si>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</si>
  <si>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</si>
  <si>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</si>
  <si>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</si>
  <si>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</si>
  <si>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</si>
  <si>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</si>
  <si>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</si>
  <si>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</si>
  <si>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</si>
  <si>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</si>
  <si>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</si>
  <si>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</si>
  <si>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</si>
  <si>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</si>
  <si>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</si>
  <si>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</si>
  <si>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</si>
  <si>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</si>
  <si>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</si>
  <si>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</si>
  <si>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</si>
  <si>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</si>
  <si>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</si>
  <si>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</si>
  <si>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</si>
  <si>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</si>
  <si>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</si>
  <si>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</si>
  <si>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</si>
  <si>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</si>
  <si>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</si>
  <si>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</si>
  <si>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</si>
  <si>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</si>
  <si>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</si>
  <si>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</si>
  <si>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</si>
  <si>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</si>
  <si>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</si>
  <si>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</si>
  <si>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</si>
  <si>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</si>
  <si>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</si>
  <si>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</si>
  <si>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</si>
  <si>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</si>
  <si>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</si>
  <si>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</si>
  <si>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</si>
  <si>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</si>
  <si>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</si>
  <si>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</si>
  <si>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</si>
  <si>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</si>
  <si>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</si>
  <si>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</si>
  <si>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</si>
  <si>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</si>
  <si>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</si>
  <si>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</si>
  <si>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</si>
  <si>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</si>
  <si>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</si>
  <si>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</si>
  <si>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</si>
  <si>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</si>
  <si>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</si>
  <si>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</si>
  <si>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</si>
  <si>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</si>
  <si>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</si>
  <si>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</si>
  <si>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</si>
  <si>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</si>
  <si>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</si>
  <si>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</si>
  <si>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</si>
  <si>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</si>
  <si>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</si>
  <si>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</si>
  <si>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</si>
  <si>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</si>
  <si>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</si>
  <si>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</si>
  <si>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</si>
  <si>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</si>
  <si>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</si>
  <si>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</si>
  <si>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</si>
  <si>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</si>
  <si>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</si>
  <si>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</si>
  <si>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</si>
  <si>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</si>
  <si>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</si>
  <si>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</si>
  <si>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</si>
  <si>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</si>
  <si>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</si>
  <si>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</si>
  <si>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</si>
  <si>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</si>
  <si>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</si>
  <si>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</si>
  <si>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</si>
  <si>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</si>
  <si>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</si>
  <si>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</si>
  <si>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</si>
  <si>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</si>
  <si>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</si>
  <si>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</si>
  <si>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</si>
  <si>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</si>
  <si>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</si>
  <si>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</si>
  <si>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</si>
  <si>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</si>
  <si>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</si>
  <si>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</si>
  <si>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</si>
  <si>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</si>
  <si>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</si>
  <si>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</si>
  <si>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</si>
  <si>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</si>
  <si>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</si>
  <si>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</si>
  <si>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</si>
  <si>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</si>
  <si>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</si>
  <si>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</si>
  <si>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</si>
  <si>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</si>
  <si>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</si>
  <si>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</si>
  <si>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</si>
  <si>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</si>
  <si>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</si>
  <si>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</si>
  <si>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2. Valor Piso Média Complexidade- Medida Sócio Educativa( MSE)</t>
  </si>
  <si>
    <t>1. Valor  Piso Média Complexidade - CREAS</t>
  </si>
  <si>
    <t>3. Recursos próprios a serem alocados no Fundo :</t>
  </si>
  <si>
    <t>4. Total dos recursos do Fundo Municipal para o exercício (SOMA itens 1+2+3)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</si>
</sst>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  <xf numFmtId="167" fontId="0" fillId="0" borderId="17" xfId="0" applyNumberFormat="1" applyBorder="1" applyAlignment="1">
      <alignment horizontal="right" vertical="center" shrinkToFit="1"/>
    </xf>
    <xf numFmtId="0" fontId="0" fillId="0" borderId="0" xfId="0" applyAlignment="1">
      <alignment horizontal="left"/>
    </xf>
    <xf numFmtId="0" fontId="33" fillId="0" borderId="23" xfId="0" applyFont="1" applyBorder="1" applyAlignment="1">
      <alignment horizontal="left" vertical="center" wrapText="1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2401920"/>
        <c:axId val="122403456"/>
      </c:barChart>
      <c:catAx>
        <c:axId val="122401920"/>
        <c:scaling>
          <c:orientation val="minMax"/>
        </c:scaling>
        <c:axPos val="b"/>
        <c:tickLblPos val="nextTo"/>
        <c:crossAx val="122403456"/>
        <c:crosses val="autoZero"/>
        <c:auto val="1"/>
        <c:lblAlgn val="ctr"/>
        <c:lblOffset val="100"/>
      </c:catAx>
      <c:valAx>
        <c:axId val="122403456"/>
        <c:scaling>
          <c:orientation val="minMax"/>
        </c:scaling>
        <c:axPos val="l"/>
        <c:majorGridlines/>
        <c:tickLblPos val="nextTo"/>
        <c:crossAx val="12240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253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439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440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44617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439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440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44617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68"/>
  <sheetViews>
    <sheetView tabSelected="1" topLeftCell="A34" workbookViewId="0">
      <selection activeCell="B46" sqref="B46:J46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448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Tapes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88.811.948/0001-78</v>
      </c>
      <c r="D7" s="342"/>
      <c r="E7" s="178" t="s">
        <v>32</v>
      </c>
      <c r="F7" s="270" t="str">
        <f>VLOOKUP(B6,bdcreas!1:1048576,13,FALSE)</f>
        <v>Rua cel. Pacheco 198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96760-000</v>
      </c>
      <c r="D8" s="279"/>
      <c r="E8" s="179" t="s">
        <v>34</v>
      </c>
      <c r="F8" s="278" t="str">
        <f>VLOOKUP(B6,bdcreas!1:1048576,12,FALSE)</f>
        <v>51 - 3672-1788/ 3672-5200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gabinete@tapes.rs.gov.br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LUIZ CARLOS COUTINHO GARCEZ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51 - 3672-1788/ 3672-5200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425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424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18203680000106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51 - 36721345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João Pessoa, n° 317</v>
      </c>
      <c r="D23" s="338"/>
      <c r="E23" s="338"/>
      <c r="F23" s="338"/>
      <c r="G23" s="339"/>
      <c r="H23" s="168" t="s">
        <v>33</v>
      </c>
      <c r="I23" s="204">
        <f>VLOOKUP(B6,bdcreas!A:X,24,0)</f>
        <v>96760000</v>
      </c>
      <c r="J23" s="309"/>
    </row>
    <row r="24" spans="2:10" ht="15.75" thickBot="1">
      <c r="B24" s="169" t="s">
        <v>34</v>
      </c>
      <c r="C24" s="299" t="str">
        <f>VLOOKUP(B6,bdcreas!A:V,22,0)</f>
        <v>51 - 36721345</v>
      </c>
      <c r="D24" s="336"/>
      <c r="E24" s="181" t="s">
        <v>35</v>
      </c>
      <c r="F24" s="344" t="str">
        <f>VLOOKUP(B6,bdcreas!A:AE,31,0)</f>
        <v>cmas@tapes.rs.gov.br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21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21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21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21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21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21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21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21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  <c r="Q40" s="427"/>
    </row>
    <row r="41" spans="2:21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21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21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21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21" ht="38.25" customHeight="1" thickBot="1">
      <c r="B45" s="61">
        <v>5</v>
      </c>
      <c r="C45" s="323" t="s">
        <v>447</v>
      </c>
      <c r="D45" s="324"/>
      <c r="E45" s="324"/>
      <c r="F45" s="324"/>
      <c r="G45" s="324"/>
      <c r="H45" s="324"/>
      <c r="I45" s="325"/>
      <c r="J45" s="55"/>
    </row>
    <row r="46" spans="2:21" ht="32.25" customHeight="1" thickBot="1">
      <c r="B46" s="227" t="s">
        <v>449</v>
      </c>
      <c r="C46" s="228"/>
      <c r="D46" s="228"/>
      <c r="E46" s="228"/>
      <c r="F46" s="228"/>
      <c r="G46" s="228"/>
      <c r="H46" s="228"/>
      <c r="I46" s="228"/>
      <c r="J46" s="229"/>
    </row>
    <row r="47" spans="2:21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21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  <c r="U48" s="42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450</v>
      </c>
      <c r="C52" s="247"/>
      <c r="D52" s="247"/>
      <c r="E52" s="247"/>
      <c r="F52" s="247"/>
      <c r="G52" s="247"/>
      <c r="H52" s="247"/>
      <c r="I52" s="248"/>
      <c r="J52" s="426">
        <v>7767.86</v>
      </c>
    </row>
    <row r="53" spans="2:12" ht="15" customHeight="1">
      <c r="B53" s="246" t="s">
        <v>452</v>
      </c>
      <c r="C53" s="247"/>
      <c r="D53" s="247"/>
      <c r="E53" s="247"/>
      <c r="F53" s="247"/>
      <c r="G53" s="247"/>
      <c r="H53" s="247"/>
      <c r="I53" s="248"/>
      <c r="J53" s="63"/>
    </row>
    <row r="54" spans="2:12" ht="15" customHeight="1" thickBot="1">
      <c r="B54" s="428" t="s">
        <v>453</v>
      </c>
      <c r="C54" s="250"/>
      <c r="D54" s="250"/>
      <c r="E54" s="250"/>
      <c r="F54" s="250"/>
      <c r="G54" s="250"/>
      <c r="H54" s="250"/>
      <c r="I54" s="251"/>
      <c r="J54" s="64"/>
    </row>
    <row r="55" spans="2:12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2" ht="15" customHeight="1">
      <c r="B56" s="257" t="s">
        <v>26</v>
      </c>
      <c r="C56" s="258"/>
      <c r="D56" s="258"/>
      <c r="E56" s="258"/>
      <c r="F56" s="258"/>
      <c r="G56" s="258"/>
      <c r="H56" s="258"/>
      <c r="I56" s="258"/>
      <c r="J56" s="259"/>
    </row>
    <row r="57" spans="2:12" ht="15" customHeight="1">
      <c r="B57" s="260"/>
      <c r="C57" s="261"/>
      <c r="D57" s="261"/>
      <c r="E57" s="261"/>
      <c r="F57" s="261"/>
      <c r="G57" s="261"/>
      <c r="H57" s="261"/>
      <c r="I57" s="261"/>
      <c r="J57" s="262"/>
    </row>
    <row r="58" spans="2:12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2" ht="15" customHeight="1">
      <c r="B59" s="36" t="s">
        <v>47</v>
      </c>
      <c r="C59" s="74">
        <f ca="1">TODAY()</f>
        <v>44617</v>
      </c>
      <c r="D59" s="6"/>
      <c r="E59" s="6"/>
      <c r="F59" s="6"/>
      <c r="G59" s="6"/>
      <c r="H59" s="6"/>
      <c r="I59" s="6"/>
      <c r="J59" s="35"/>
    </row>
    <row r="60" spans="2:12" ht="15" customHeight="1">
      <c r="B60" s="7"/>
      <c r="C60" s="6"/>
      <c r="D60" s="6"/>
      <c r="E60" s="6"/>
      <c r="F60" s="263"/>
      <c r="G60" s="263"/>
      <c r="H60" s="263"/>
      <c r="I60" s="263"/>
      <c r="J60" s="264"/>
    </row>
    <row r="61" spans="2:12" s="6" customFormat="1" ht="15.75" customHeight="1">
      <c r="B61" s="7"/>
      <c r="F61" s="252" t="str">
        <f>VLOOKUP(B6,bdcreas!1:1048576,10,FALSE)</f>
        <v>LUIZ CARLOS COUTINHO GARCEZ</v>
      </c>
      <c r="G61" s="252"/>
      <c r="H61" s="252"/>
      <c r="I61" s="252"/>
      <c r="J61" s="253"/>
    </row>
    <row r="62" spans="2:12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2" ht="9" customHeight="1"/>
    <row r="64" spans="2:12" ht="28.5" customHeight="1"/>
    <row r="65" ht="28.5" customHeight="1"/>
    <row r="66" ht="28.5" customHeight="1"/>
    <row r="67" ht="9" customHeight="1"/>
    <row r="68" ht="14.45" customHeight="1"/>
  </sheetData>
  <mergeCells count="51">
    <mergeCell ref="B52:I52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6:J57"/>
    <mergeCell ref="F60:J60"/>
    <mergeCell ref="F61:J61"/>
    <mergeCell ref="B53:I53"/>
    <mergeCell ref="B54:I54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363</v>
      </c>
      <c r="AB2" s="37" t="s">
        <v>383</v>
      </c>
      <c r="AC2" s="37" t="s">
        <v>384</v>
      </c>
      <c r="AD2" s="37" t="s">
        <v>385</v>
      </c>
      <c r="AE2" s="37" t="s">
        <v>386</v>
      </c>
      <c r="AF2" s="37" t="s">
        <v>405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345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365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387</v>
      </c>
      <c r="AF3" s="164" t="s">
        <v>406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346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366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388</v>
      </c>
      <c r="AF4" s="164" t="s">
        <v>407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347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367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389</v>
      </c>
      <c r="AF5" s="164" t="s">
        <v>408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348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368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390</v>
      </c>
      <c r="AF6" s="171" t="s">
        <v>409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349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369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391</v>
      </c>
      <c r="AF7" s="164" t="s">
        <v>410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350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370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392</v>
      </c>
      <c r="AF8" s="164" t="s">
        <v>411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351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371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393</v>
      </c>
      <c r="AF9" s="164" t="s">
        <v>412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352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372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394</v>
      </c>
      <c r="AF10" s="164" t="s">
        <v>413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353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373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395</v>
      </c>
      <c r="AF11" s="164" t="s">
        <v>414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354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374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396</v>
      </c>
      <c r="AF12" s="172" t="s">
        <v>415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355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375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397</v>
      </c>
      <c r="AF13" s="164" t="s">
        <v>416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356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376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398</v>
      </c>
      <c r="AF14" s="171" t="s">
        <v>417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357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377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399</v>
      </c>
      <c r="AF15" s="173" t="s">
        <v>418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358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378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400</v>
      </c>
      <c r="AF16" s="164" t="s">
        <v>419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359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379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401</v>
      </c>
      <c r="AF17" s="164" t="s">
        <v>420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360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380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402</v>
      </c>
      <c r="AF18" s="172" t="s">
        <v>421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361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381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403</v>
      </c>
      <c r="AF19" s="164" t="s">
        <v>422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362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382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404</v>
      </c>
      <c r="AF20" s="164" t="s">
        <v>423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405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383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363</v>
      </c>
      <c r="AA2" s="37" t="s">
        <v>426</v>
      </c>
      <c r="AB2" s="37" t="s">
        <v>444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435</v>
      </c>
      <c r="K5" s="183" t="s">
        <v>431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427</v>
      </c>
      <c r="AB5" s="190" t="s">
        <v>441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436</v>
      </c>
      <c r="K6" s="183" t="s">
        <v>432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428</v>
      </c>
      <c r="AB6" s="190" t="s">
        <v>442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437</v>
      </c>
      <c r="K7" s="183" t="s">
        <v>433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429</v>
      </c>
      <c r="AB7" s="190" t="s">
        <v>443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438</v>
      </c>
      <c r="K9" s="183" t="s">
        <v>434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430</v>
      </c>
      <c r="AB9" s="190" t="s">
        <v>445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2022-02-25T12:06:46Z</dcterms:modified>
</cp:coreProperties>
</file>