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showHorizontalScroll="0" showVerticalScroll="0" showSheetTabs="0" xWindow="0" yWindow="0" windowWidth="20490" windowHeight="7755" tabRatio="0" activeTab="3" autoFilterDateGrouping="0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Centrodia!$A$1:$J$59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1"/>
  <c r="C9" s="1"/>
  <c r="B6" i="15"/>
  <c r="C9" s="1"/>
  <c r="B6" i="5"/>
  <c r="C8" s="1"/>
  <c r="J51" i="15"/>
  <c r="C56" i="5"/>
  <c r="J51"/>
  <c r="C56" i="15"/>
  <c r="C59" i="11"/>
  <c r="H57" i="10"/>
  <c r="I56"/>
  <c r="H15"/>
  <c r="G15"/>
  <c r="I23" i="5" l="1"/>
  <c r="C24"/>
  <c r="C23"/>
  <c r="F23" i="15"/>
  <c r="F24" i="5"/>
  <c r="I22" i="15"/>
  <c r="C7" i="5"/>
  <c r="C9"/>
  <c r="C23" i="15"/>
  <c r="C22"/>
  <c r="C7"/>
  <c r="F24" i="11"/>
  <c r="C23"/>
  <c r="C13"/>
  <c r="I23"/>
  <c r="C24"/>
  <c r="C18"/>
  <c r="C7"/>
  <c r="F58" i="5"/>
  <c r="D12"/>
  <c r="C17" i="15"/>
  <c r="F7"/>
  <c r="F8" i="5"/>
  <c r="F7"/>
  <c r="C18"/>
  <c r="C17"/>
  <c r="F61" i="11"/>
  <c r="F8"/>
  <c r="C19"/>
  <c r="C8"/>
  <c r="D12"/>
  <c r="F7"/>
  <c r="C18" i="15"/>
  <c r="C8"/>
  <c r="F8"/>
  <c r="D12"/>
  <c r="F58"/>
</calcChain>
</file>

<file path=xl/sharedStrings.xml><?xml version="1.0" encoding="utf-8"?>
<sst xmlns="http://schemas.openxmlformats.org/spreadsheetml/2006/main" count="790" uniqueCount="454">
  <si>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</si>
  <si>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</si>
  <si>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</si>
  <si>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</si>
  <si>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</si>
  <si>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</si>
  <si>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</si>
  <si>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</si>
  <si>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</si>
  <si>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</si>
  <si>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</si>
  <si>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</si>
  <si>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</si>
  <si>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</si>
  <si>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</si>
  <si>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</si>
  <si>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</si>
  <si>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</si>
  <si>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</si>
  <si>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</si>
  <si>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</si>
  <si>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</si>
  <si>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</si>
  <si>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</si>
  <si>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</si>
  <si>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</si>
  <si>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</si>
  <si>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</si>
  <si>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</si>
  <si>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</si>
  <si>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</si>
  <si>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</si>
  <si>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</si>
  <si>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</si>
  <si>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</si>
  <si>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E-mail:</t>
  </si>
  <si>
    <t>Nome do Prefeito: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</si>
  <si>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</si>
  <si>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</si>
  <si>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</si>
  <si>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</si>
  <si>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</si>
  <si>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</si>
  <si>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</si>
  <si>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</si>
  <si>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</si>
  <si>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</si>
  <si>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</si>
  <si>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</si>
  <si>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</si>
  <si>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</si>
  <si>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</si>
  <si>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</si>
  <si>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</si>
  <si>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</si>
  <si>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</si>
  <si>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</si>
  <si>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</si>
  <si>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</si>
  <si>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</si>
  <si>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</si>
  <si>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</si>
  <si>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</si>
  <si>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</si>
  <si>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</si>
  <si>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</si>
  <si>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</si>
  <si>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</si>
  <si>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</si>
  <si>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</si>
  <si>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</si>
  <si>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</si>
  <si>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</si>
  <si>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</si>
  <si>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</si>
  <si>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</si>
  <si>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</si>
  <si>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</si>
  <si>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</si>
  <si>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</si>
  <si>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</si>
  <si>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</si>
  <si>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</si>
  <si>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</si>
  <si>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</si>
  <si>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</si>
  <si>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</si>
  <si>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</si>
  <si>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</si>
  <si>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</si>
  <si>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</si>
  <si>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</si>
  <si>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</si>
  <si>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</si>
  <si>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</si>
  <si>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</si>
  <si>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</si>
  <si>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</si>
  <si>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</si>
  <si>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</si>
  <si>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</si>
  <si>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</si>
  <si>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</si>
  <si>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</si>
  <si>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</si>
  <si>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</si>
  <si>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</si>
  <si>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</si>
  <si>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</si>
  <si>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</si>
  <si>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</si>
  <si>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</si>
  <si>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</si>
  <si>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</si>
  <si>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</si>
  <si>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</si>
  <si>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</si>
  <si>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</si>
  <si>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</si>
  <si>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</si>
  <si>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</si>
  <si>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</si>
  <si>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</si>
  <si>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</si>
  <si>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</si>
  <si>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</si>
  <si>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</si>
  <si>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</si>
  <si>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</si>
  <si>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</si>
  <si>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</si>
  <si>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</si>
  <si>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</si>
  <si>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</si>
  <si>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</si>
  <si>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</si>
  <si>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</si>
  <si>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</si>
  <si>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</si>
  <si>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</si>
  <si>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</si>
  <si>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</si>
  <si>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</si>
  <si>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</si>
  <si>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</si>
  <si>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</si>
  <si>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</si>
  <si>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</si>
  <si>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</si>
  <si>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</si>
  <si>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</si>
  <si>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</si>
  <si>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</si>
  <si>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</si>
  <si>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</si>
  <si>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</si>
  <si>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</si>
  <si>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</si>
  <si>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</si>
  <si>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</si>
  <si>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Município de Santo Antônio das Missões</t>
  </si>
  <si>
    <t>Santo Antônio das Missões / RS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</si>
  <si>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</si>
  <si>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</si>
  <si>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</si>
  <si>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</si>
  <si>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</si>
  <si>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</si>
  <si>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</si>
  <si>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</si>
  <si>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</si>
  <si>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</si>
  <si>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</si>
  <si>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</si>
  <si>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</si>
  <si>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</si>
  <si>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</si>
  <si>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</si>
  <si>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</si>
  <si>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</si>
  <si>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</si>
  <si>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</si>
  <si>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</si>
  <si>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</si>
  <si>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</si>
  <si>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</si>
  <si>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</si>
  <si>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</si>
  <si>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</si>
  <si>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</si>
  <si>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</si>
  <si>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</si>
  <si>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</si>
  <si>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</si>
  <si>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</si>
  <si>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</si>
  <si>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</si>
  <si>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</si>
  <si>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</si>
  <si>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</si>
  <si>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</si>
  <si>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</si>
  <si>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</si>
  <si>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</si>
  <si>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</si>
  <si>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</si>
  <si>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</si>
  <si>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</si>
  <si>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</si>
  <si>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</si>
  <si>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</si>
  <si>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</si>
  <si>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</si>
  <si>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</si>
  <si>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</si>
  <si>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</si>
  <si>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</si>
  <si>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</si>
  <si>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</si>
  <si>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</si>
  <si>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</si>
  <si>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</si>
  <si>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</si>
  <si>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</si>
  <si>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</si>
  <si>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</si>
  <si>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</si>
  <si>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</si>
  <si>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</si>
  <si>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</si>
  <si>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</si>
  <si>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</si>
  <si>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</si>
  <si>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</si>
  <si>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</si>
  <si>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</si>
  <si>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</si>
  <si>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</si>
  <si>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</si>
  <si>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</si>
  <si>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</si>
  <si>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</si>
  <si>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</si>
  <si>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</si>
  <si>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</si>
  <si>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</si>
  <si>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</si>
  <si>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</si>
  <si>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</si>
  <si>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</si>
  <si>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</si>
  <si>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</si>
  <si>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</si>
  <si>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</si>
  <si>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</si>
  <si>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</si>
  <si>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</si>
  <si>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</si>
  <si>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</si>
  <si>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</si>
  <si>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</si>
  <si>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</si>
  <si>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</si>
  <si>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</si>
  <si>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</si>
  <si>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</si>
  <si>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</si>
  <si>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</si>
  <si>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</si>
  <si>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</si>
  <si>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</si>
  <si>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</si>
  <si>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</si>
  <si>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</si>
  <si>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</si>
  <si>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</si>
  <si>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A proteção social especial é a modalidade de atendimento assistencial destinada a famílias e indivíduos que se encontram em situação de risco pessoal e social, por ocorrência de abandono, maus tratos físicos e, ou, psíquicos, abuso sexual, uso de substâncias psicoativas, cumprimento de medidas sócio-educativas, situação de rua, situação de trabalho infantil, entre outras.(PNAS/2004).</t>
  </si>
  <si>
    <t>1. Valor total previsto a ser repassado pelo FEAS (mensal) 12 parcelas:</t>
  </si>
  <si>
    <t>1. Valor total previsto a ser repassado pelo FEAS (mensal): 12 parcelas</t>
  </si>
  <si>
    <t>Parcelas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</si>
  <si>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</si>
  <si>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</si>
  <si>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</si>
  <si>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</si>
  <si>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</si>
  <si>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</si>
  <si>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</si>
  <si>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</si>
  <si>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4 - CONSELHO MUNICIPAL DE ASSISTÊNCIA SOCIAL</t>
  </si>
  <si>
    <t>5 - PISO DE PROTEÇÃO SOCIAL ESPECIAL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</si>
  <si>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</si>
  <si>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</si>
  <si>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</si>
  <si>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</si>
  <si>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</si>
  <si>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</si>
  <si>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</si>
  <si>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</si>
  <si>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</si>
  <si>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</si>
  <si>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</si>
  <si>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</si>
  <si>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</si>
  <si>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</si>
  <si>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</si>
  <si>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</si>
  <si>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</si>
  <si>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</si>
  <si>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</si>
  <si>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</si>
  <si>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</si>
  <si>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</si>
  <si>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</si>
  <si>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</si>
  <si>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</si>
  <si>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</si>
  <si>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</si>
  <si>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</si>
  <si>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</si>
  <si>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</si>
  <si>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</si>
  <si>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</si>
  <si>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</si>
  <si>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</si>
  <si>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</si>
  <si>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</si>
  <si>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</si>
  <si>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</si>
  <si>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</si>
  <si>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</si>
  <si>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</si>
  <si>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</si>
  <si>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</si>
  <si>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</si>
  <si>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</si>
  <si>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</si>
  <si>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</si>
  <si>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</si>
  <si>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</si>
  <si>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</si>
  <si>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</si>
  <si>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</si>
  <si>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</si>
  <si>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 STAS</t>
  </si>
  <si>
    <t>DEPARTAMENTO ASSISTÊNCIA SOCIAL - DAS</t>
  </si>
  <si>
    <t>LUIS HENRIQUE KITTEL</t>
  </si>
  <si>
    <t>IVAN ANTONIO GUEVARA LOPEZ</t>
  </si>
  <si>
    <t xml:space="preserve">	JAIME TALIETTI BORSATTO</t>
  </si>
  <si>
    <t>IVAN DO AMARAL BORGES</t>
  </si>
  <si>
    <t xml:space="preserve">	PAULO CÉSAR KIPPER DE ALMEIDA</t>
  </si>
  <si>
    <t>MARCO AURELIO NEDEL</t>
  </si>
  <si>
    <t>CLÓVIS ALBERTO MONTAGNER</t>
  </si>
  <si>
    <t>LUIZ ARMANDO TAFFAREL</t>
  </si>
  <si>
    <t xml:space="preserve">	JONES JEHN DA CUNHA</t>
  </si>
  <si>
    <t xml:space="preserve">	GILSON DOS SANTOS</t>
  </si>
  <si>
    <t>FLAVIO EMILIO JOST</t>
  </si>
  <si>
    <t>CRISTIANO GNOATTO</t>
  </si>
  <si>
    <t>PAULO RICARDO SALERNO</t>
  </si>
  <si>
    <t>FELISBERTO DOS SANTOS FERREIRA</t>
  </si>
  <si>
    <t>LILIAN FONTOURA DEPIERE</t>
  </si>
  <si>
    <t>PAULO RENATO CORTELINI</t>
  </si>
  <si>
    <t>VALDIR BIANCHET</t>
  </si>
  <si>
    <t>LUIZ CARLOS COUTINHO GARCEZ</t>
  </si>
  <si>
    <t>CNPJ FMAS</t>
  </si>
  <si>
    <t xml:space="preserve">CNPJ PREFEITURA </t>
  </si>
  <si>
    <t>87.531.976/0001-79</t>
  </si>
  <si>
    <t>88.860.366/0001-81</t>
  </si>
  <si>
    <t>87.612.750/0001-00</t>
  </si>
  <si>
    <t>88.756.929/0001-96</t>
  </si>
  <si>
    <t>87.612.990/0001-05</t>
  </si>
  <si>
    <t>87.613.147/0001-35</t>
  </si>
  <si>
    <t>88.488.341/0001-07</t>
  </si>
  <si>
    <t>87.612.768/0001-02</t>
  </si>
  <si>
    <t>87.612.834/0001-36</t>
  </si>
  <si>
    <t>87.613.519/0001-23</t>
  </si>
  <si>
    <t>91.995.365/0001-59</t>
  </si>
  <si>
    <t>87.612.891/0001-15</t>
  </si>
  <si>
    <t>87.490.306/0001-51</t>
  </si>
  <si>
    <t>87.612.974/0001-04</t>
  </si>
  <si>
    <t>87.613.105/0001-02</t>
  </si>
  <si>
    <t>87.896.882/0001-01</t>
  </si>
  <si>
    <t>88.597.984/0001-80</t>
  </si>
  <si>
    <t>88.811.948/0001-78</t>
  </si>
  <si>
    <t>ENDEREÇO CMAS</t>
  </si>
  <si>
    <t>Número</t>
  </si>
  <si>
    <t>telefone</t>
  </si>
  <si>
    <t xml:space="preserve">e-mail CMAS </t>
  </si>
  <si>
    <t>pmagudo.asocial@terra.com.br</t>
  </si>
  <si>
    <t>pmassist@arroiogrande.rs.gov.br</t>
  </si>
  <si>
    <t>cras@arvorezinhars.com.br</t>
  </si>
  <si>
    <t>pmc.assistencia@terra.com.br</t>
  </si>
  <si>
    <t>cmascerrolargo@hotmail.com</t>
  </si>
  <si>
    <t>servicosocial@crissiumal-rs.com.br</t>
  </si>
  <si>
    <t>cmasfds@gmail.com</t>
  </si>
  <si>
    <t>cmas@fontouraxavier-rs.com.br</t>
  </si>
  <si>
    <t>comas_horizontina@horizontina.rs.gov.br</t>
  </si>
  <si>
    <t>cmas@naometoque.rs.gov.br</t>
  </si>
  <si>
    <t>comas@novahartz.rs.gov.br</t>
  </si>
  <si>
    <t>smasplanaltors@outlook.com</t>
  </si>
  <si>
    <t>conselhos@restingaseca.rs.gov.br</t>
  </si>
  <si>
    <t>assistenciasocial@santoantoniodasmissoes.rs.gov.br</t>
  </si>
  <si>
    <t>cmas-2015@hotmail.com</t>
  </si>
  <si>
    <t>cmasaofrancisco@hotmail.com</t>
  </si>
  <si>
    <t>cmas@serafinacorrea.rs.gov.br</t>
  </si>
  <si>
    <t>cmas@tapes.rs.gov.br</t>
  </si>
  <si>
    <t>e-mail PREFEITURA</t>
  </si>
  <si>
    <t>gabinete@agudo.rs.gov.br</t>
  </si>
  <si>
    <t>gabinetearroiogrande@outlook.com</t>
  </si>
  <si>
    <t>gabinete@arvorezinhars.com.br</t>
  </si>
  <si>
    <t>cambara@cambara.rs.gov.br</t>
  </si>
  <si>
    <t>gabinete@cerrolargo.rs.gov.br</t>
  </si>
  <si>
    <t>administracao@crissiumal-rs.com.br</t>
  </si>
  <si>
    <t>gabinete.prefeito@faxinaldosoturno.rs.gov.br</t>
  </si>
  <si>
    <t>gab@fontouraxavier-rs.com.br</t>
  </si>
  <si>
    <t>prefeito@horizontina.rs.gov.br</t>
  </si>
  <si>
    <t>gabinete@naometoque.rs.gov.br</t>
  </si>
  <si>
    <t>gabinete@novahartz.rs.gov.br</t>
  </si>
  <si>
    <t>cristianoprefeito@yahoo.com</t>
  </si>
  <si>
    <t>prefeitura@restingaseca.rs.gov.br</t>
  </si>
  <si>
    <t>prefeiturasamgabinete@gmail.com</t>
  </si>
  <si>
    <t>gabinete@santoaugusto.rs.gov.br</t>
  </si>
  <si>
    <t>pmadmin@bol.com.br</t>
  </si>
  <si>
    <t>prefeito@serafinacorrea.rs.gov.br</t>
  </si>
  <si>
    <t>gabinete@tapes.rs.gov.br</t>
  </si>
  <si>
    <t xml:space="preserve">E-mail do Responsável: </t>
  </si>
  <si>
    <t>Responsável pelo preenchimento:                                                                                              Fone:</t>
  </si>
  <si>
    <t>CNPJ PREFEITURA</t>
  </si>
  <si>
    <t>87.612.537/0001-90</t>
  </si>
  <si>
    <t>87.455.531/0001-57</t>
  </si>
  <si>
    <t>88.566.872/0001-62</t>
  </si>
  <si>
    <t>88.830.609/0001-39</t>
  </si>
  <si>
    <t>gabinete@pmpf.rs.gov.br</t>
  </si>
  <si>
    <t>gabinete.prefeita@pelotas.rs.gov.br</t>
  </si>
  <si>
    <t>protocolo.gabex@riogrande.rs.gov.br</t>
  </si>
  <si>
    <t>gabineteprefeito@caxias.rs.gov.br</t>
  </si>
  <si>
    <t xml:space="preserve">	PEDRO CEZAR DE ALMEIDA NETO</t>
  </si>
  <si>
    <t>PAULA SCHILD MASCARENHAS</t>
  </si>
  <si>
    <t>FÁBIO DE OLIVEIRA BRANCO</t>
  </si>
  <si>
    <t>ADILÓ ANGELO DIDOMENICO</t>
  </si>
  <si>
    <t>Responsável pelo preenchimento:</t>
  </si>
  <si>
    <t>E-mail do responsável:</t>
  </si>
  <si>
    <t>cmas@pmpf.rs.gov.br</t>
  </si>
  <si>
    <t>assistenciasocial.pelotas@gmail.com</t>
  </si>
  <si>
    <t>cmasriogrande@gmail.com</t>
  </si>
  <si>
    <t>e-mail FMAS</t>
  </si>
  <si>
    <t>cmas@fas.caxias.rs.gov.br</t>
  </si>
  <si>
    <t>SECRETARIA DE IGUALDADE,CIDADANIA, DIREITOS HUMANOS EASSISTÊNCIA SOCIAL - SICDHAS</t>
  </si>
  <si>
    <t>Custeio das ações socioassistenciais direcionadas aos usuários atendidos pela  Proteção Social Especial de Média Complexidade</t>
  </si>
  <si>
    <t>PLANO DE AÇÃO PARA CO-FINANCIAMENTO ESTADUAL (RECURSO FEDERAL)</t>
  </si>
  <si>
    <t>DIRETRIZ: Utilização do Recurso de acordo com a Portaria nº113/2015</t>
  </si>
  <si>
    <t>1. Valor  Piso Média Complexidade - CREAS</t>
  </si>
  <si>
    <t>2. Valor Piso Média Complexidade- Medida Sócio Educativa( MSE)</t>
  </si>
  <si>
    <t>3. Recursos próprios a serem alocados no Fundo :</t>
  </si>
  <si>
    <t>4. Total dos recursos do Fundo Municipal para o exercício:(SOMA dos itens 1+2+3)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</si>
</sst>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</font>
    <font>
      <u/>
      <sz val="10"/>
      <color indexed="12"/>
      <name val="Arial"/>
      <family val="2"/>
    </font>
    <font>
      <u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27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left"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16" fillId="12" borderId="25" xfId="0" applyFont="1" applyFill="1" applyBorder="1"/>
    <xf numFmtId="166" fontId="0" fillId="12" borderId="25" xfId="0" applyNumberFormat="1" applyFont="1" applyFill="1" applyBorder="1" applyAlignment="1">
      <alignment horizontal="center"/>
    </xf>
    <xf numFmtId="0" fontId="30" fillId="12" borderId="25" xfId="0" applyFont="1" applyFill="1" applyBorder="1" applyProtection="1">
      <protection locked="0"/>
    </xf>
    <xf numFmtId="0" fontId="1" fillId="12" borderId="25" xfId="0" applyFont="1" applyFill="1" applyBorder="1" applyAlignment="1">
      <alignment horizontal="left" vertical="center"/>
    </xf>
    <xf numFmtId="0" fontId="1" fillId="12" borderId="25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top" shrinkToFit="1"/>
    </xf>
    <xf numFmtId="0" fontId="0" fillId="0" borderId="37" xfId="0" applyBorder="1" applyAlignment="1">
      <alignment vertical="top" shrinkToFit="1"/>
    </xf>
    <xf numFmtId="0" fontId="0" fillId="0" borderId="23" xfId="0" applyBorder="1" applyAlignment="1">
      <alignment vertical="top" shrinkToFit="1"/>
    </xf>
    <xf numFmtId="0" fontId="0" fillId="12" borderId="25" xfId="0" applyFill="1" applyBorder="1"/>
    <xf numFmtId="0" fontId="30" fillId="12" borderId="25" xfId="5" applyFont="1" applyFill="1" applyBorder="1" applyAlignment="1" applyProtection="1">
      <protection locked="0"/>
    </xf>
    <xf numFmtId="0" fontId="30" fillId="12" borderId="25" xfId="0" applyFont="1" applyFill="1" applyBorder="1"/>
    <xf numFmtId="0" fontId="32" fillId="12" borderId="25" xfId="5" applyFont="1" applyFill="1" applyBorder="1" applyAlignment="1" applyProtection="1">
      <protection locked="0"/>
    </xf>
    <xf numFmtId="0" fontId="0" fillId="0" borderId="27" xfId="0" applyBorder="1" applyAlignment="1">
      <alignment vertical="top"/>
    </xf>
    <xf numFmtId="0" fontId="0" fillId="0" borderId="2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0" fillId="0" borderId="49" xfId="0" applyBorder="1" applyAlignment="1">
      <alignment vertical="top" wrapText="1" shrinkToFit="1"/>
    </xf>
    <xf numFmtId="0" fontId="30" fillId="0" borderId="25" xfId="0" applyFont="1" applyFill="1" applyBorder="1" applyProtection="1">
      <protection locked="0"/>
    </xf>
    <xf numFmtId="0" fontId="30" fillId="0" borderId="25" xfId="0" applyFont="1" applyBorder="1" applyProtection="1">
      <protection locked="0"/>
    </xf>
    <xf numFmtId="0" fontId="23" fillId="0" borderId="25" xfId="0" applyFont="1" applyFill="1" applyBorder="1" applyProtection="1">
      <protection locked="0"/>
    </xf>
    <xf numFmtId="0" fontId="23" fillId="0" borderId="25" xfId="0" applyFont="1" applyBorder="1" applyProtection="1">
      <protection locked="0"/>
    </xf>
    <xf numFmtId="0" fontId="23" fillId="0" borderId="25" xfId="0" applyFont="1" applyFill="1" applyBorder="1"/>
    <xf numFmtId="0" fontId="23" fillId="0" borderId="25" xfId="0" applyFont="1" applyBorder="1"/>
    <xf numFmtId="0" fontId="0" fillId="0" borderId="41" xfId="0" applyBorder="1" applyAlignment="1">
      <alignment vertical="top"/>
    </xf>
    <xf numFmtId="0" fontId="0" fillId="0" borderId="49" xfId="0" applyBorder="1" applyAlignment="1">
      <alignment vertical="top" shrinkToFit="1"/>
    </xf>
    <xf numFmtId="0" fontId="0" fillId="0" borderId="25" xfId="0" applyBorder="1"/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61" xfId="0" applyBorder="1" applyAlignment="1">
      <alignment horizontal="left" vertical="center"/>
    </xf>
    <xf numFmtId="0" fontId="20" fillId="9" borderId="0" xfId="0" applyFont="1" applyFill="1" applyBorder="1" applyAlignment="1" applyProtection="1">
      <alignment horizontal="left" vertical="top"/>
      <protection hidden="1"/>
    </xf>
    <xf numFmtId="0" fontId="0" fillId="0" borderId="47" xfId="0" applyBorder="1" applyAlignment="1">
      <alignment horizontal="center" vertical="top" shrinkToFit="1"/>
    </xf>
    <xf numFmtId="0" fontId="0" fillId="0" borderId="48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8" xfId="0" applyBorder="1" applyAlignment="1">
      <alignment horizontal="center" vertical="top" shrinkToFit="1"/>
    </xf>
    <xf numFmtId="0" fontId="0" fillId="0" borderId="28" xfId="0" applyBorder="1"/>
    <xf numFmtId="0" fontId="0" fillId="0" borderId="29" xfId="0" applyBorder="1"/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16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left" vertical="top" shrinkToFit="1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16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0" fillId="0" borderId="47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23" xfId="0" applyBorder="1" applyAlignment="1">
      <alignment horizontal="left" vertical="top" shrinkToFit="1"/>
    </xf>
    <xf numFmtId="166" fontId="0" fillId="0" borderId="59" xfId="0" applyNumberFormat="1" applyBorder="1" applyAlignment="1">
      <alignment horizontal="left" vertical="center" shrinkToFit="1"/>
    </xf>
    <xf numFmtId="0" fontId="0" fillId="0" borderId="59" xfId="0" applyBorder="1" applyAlignment="1">
      <alignment horizontal="justify" vertical="justify" wrapText="1"/>
    </xf>
    <xf numFmtId="0" fontId="0" fillId="0" borderId="17" xfId="0" applyBorder="1" applyAlignment="1">
      <alignment horizontal="justify" vertical="justify" wrapText="1"/>
    </xf>
    <xf numFmtId="0" fontId="9" fillId="0" borderId="20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0" fillId="0" borderId="29" xfId="0" applyBorder="1" applyAlignment="1">
      <alignment horizontal="center" vertical="top" shrinkToFit="1"/>
    </xf>
    <xf numFmtId="0" fontId="0" fillId="0" borderId="38" xfId="0" applyBorder="1" applyAlignment="1">
      <alignment horizontal="center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48" xfId="0" applyBorder="1" applyAlignment="1">
      <alignment horizontal="left" vertical="top" shrinkToFit="1"/>
    </xf>
    <xf numFmtId="0" fontId="0" fillId="0" borderId="49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29" xfId="0" applyBorder="1" applyAlignment="1">
      <alignment horizontal="left" vertical="top" shrinkToFit="1"/>
    </xf>
    <xf numFmtId="0" fontId="18" fillId="0" borderId="3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left" vertical="top" shrinkToFit="1"/>
    </xf>
    <xf numFmtId="166" fontId="0" fillId="0" borderId="16" xfId="0" applyNumberFormat="1" applyBorder="1" applyAlignment="1">
      <alignment horizontal="left" vertical="top" shrinkToFit="1"/>
    </xf>
    <xf numFmtId="0" fontId="9" fillId="0" borderId="47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 shrinkToFit="1"/>
    </xf>
    <xf numFmtId="0" fontId="0" fillId="0" borderId="9" xfId="0" applyBorder="1" applyAlignment="1">
      <alignment horizontal="center" vertical="top" wrapText="1" shrinkToFit="1"/>
    </xf>
    <xf numFmtId="0" fontId="0" fillId="0" borderId="16" xfId="0" applyBorder="1" applyAlignment="1">
      <alignment horizontal="center" vertical="top" wrapText="1" shrinkToFi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5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5" fillId="7" borderId="56" xfId="0" applyFont="1" applyFill="1" applyBorder="1" applyAlignment="1" applyProtection="1">
      <alignment horizontal="center" vertical="center"/>
      <protection hidden="1"/>
    </xf>
    <xf numFmtId="0" fontId="25" fillId="7" borderId="57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58" xfId="0" applyFont="1" applyFill="1" applyBorder="1" applyAlignment="1" applyProtection="1">
      <alignment horizontal="center"/>
      <protection locked="0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0" fontId="12" fillId="11" borderId="0" xfId="0" applyFont="1" applyFill="1" applyAlignment="1" applyProtection="1">
      <alignment horizontal="center"/>
    </xf>
    <xf numFmtId="0" fontId="29" fillId="12" borderId="0" xfId="0" applyFont="1" applyFill="1" applyAlignment="1" applyProtection="1">
      <alignment horizontal="center"/>
    </xf>
    <xf numFmtId="167" fontId="0" fillId="0" borderId="17" xfId="0" applyNumberFormat="1" applyBorder="1" applyAlignment="1">
      <alignment horizontal="right" vertical="center" shrinkToFit="1"/>
    </xf>
  </cellXfs>
  <cellStyles count="6">
    <cellStyle name="Hyperlink" xfId="5" builtinId="8"/>
    <cellStyle name="Moeda" xfId="1" builtinId="4"/>
    <cellStyle name="Normal" xfId="0" builtinId="0"/>
    <cellStyle name="Normal_censo96_1" xfId="2"/>
    <cellStyle name="Porcentagem" xfId="3" builtinId="5"/>
    <cellStyle name="Separador de milhares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BR"/>
  <c:chart>
    <c:plotArea>
      <c:layout/>
      <c:barChart>
        <c:barDir val="col"/>
        <c:grouping val="clustered"/>
        <c:axId val="152941696"/>
        <c:axId val="152943232"/>
      </c:barChart>
      <c:catAx>
        <c:axId val="152941696"/>
        <c:scaling>
          <c:orientation val="minMax"/>
        </c:scaling>
        <c:axPos val="b"/>
        <c:tickLblPos val="nextTo"/>
        <c:crossAx val="152943232"/>
        <c:crosses val="autoZero"/>
        <c:auto val="1"/>
        <c:lblAlgn val="ctr"/>
        <c:lblOffset val="100"/>
      </c:catAx>
      <c:valAx>
        <c:axId val="152943232"/>
        <c:scaling>
          <c:orientation val="minMax"/>
        </c:scaling>
        <c:axPos val="l"/>
        <c:majorGridlines/>
        <c:tickLblPos val="nextTo"/>
        <c:crossAx val="152941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575"/>
          <c:y val="0.49762282091917664"/>
          <c:w val="0.99110671936758887"/>
          <c:h val="0.50396196513470659"/>
        </c:manualLayout>
      </c:layout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="" xmlns:a16="http://schemas.microsoft.com/office/drawing/2014/main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="" xmlns:a16="http://schemas.microsoft.com/office/drawing/2014/main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adesao-feas@stas.rs.gov.br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69</xdr:row>
      <xdr:rowOff>1904</xdr:rowOff>
    </xdr:from>
    <xdr:to>
      <xdr:col>11</xdr:col>
      <xdr:colOff>564188</xdr:colOff>
      <xdr:row>71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35</xdr:row>
      <xdr:rowOff>119380</xdr:rowOff>
    </xdr:from>
    <xdr:to>
      <xdr:col>11</xdr:col>
      <xdr:colOff>400349</xdr:colOff>
      <xdr:row>39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="" xmlns:a16="http://schemas.microsoft.com/office/drawing/2014/main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6" name="Retângulo 5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7" name="Retângulo 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8" name="Retângulo 7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9" name="Retângulo 8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68</xdr:row>
      <xdr:rowOff>1904</xdr:rowOff>
    </xdr:from>
    <xdr:to>
      <xdr:col>11</xdr:col>
      <xdr:colOff>564188</xdr:colOff>
      <xdr:row>70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34</xdr:row>
      <xdr:rowOff>127000</xdr:rowOff>
    </xdr:from>
    <xdr:to>
      <xdr:col>11</xdr:col>
      <xdr:colOff>400349</xdr:colOff>
      <xdr:row>38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="" xmlns:a16="http://schemas.microsoft.com/office/drawing/2014/main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0" name="Retângulo 9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1" name="Retângulo 10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70</xdr:row>
      <xdr:rowOff>5079</xdr:rowOff>
    </xdr:from>
    <xdr:to>
      <xdr:col>11</xdr:col>
      <xdr:colOff>564174</xdr:colOff>
      <xdr:row>72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35</xdr:row>
      <xdr:rowOff>127000</xdr:rowOff>
    </xdr:from>
    <xdr:to>
      <xdr:col>11</xdr:col>
      <xdr:colOff>390525</xdr:colOff>
      <xdr:row>40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="" xmlns:a16="http://schemas.microsoft.com/office/drawing/2014/main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46</xdr:row>
      <xdr:rowOff>0</xdr:rowOff>
    </xdr:from>
    <xdr:to>
      <xdr:col>7</xdr:col>
      <xdr:colOff>19021</xdr:colOff>
      <xdr:row>46</xdr:row>
      <xdr:rowOff>0</xdr:rowOff>
    </xdr:to>
    <xdr:sp macro="" textlink="">
      <xdr:nvSpPr>
        <xdr:cNvPr id="17" name="Retângulo 1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="" xmlns:a16="http://schemas.microsoft.com/office/drawing/2014/main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="" xmlns:a16="http://schemas.microsoft.com/office/drawing/2014/main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="" xmlns:a16="http://schemas.microsoft.com/office/drawing/2014/main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="" xmlns:a16="http://schemas.microsoft.com/office/drawing/2014/main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="" xmlns:a16="http://schemas.microsoft.com/office/drawing/2014/main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="" xmlns:a16="http://schemas.microsoft.com/office/drawing/2014/main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="" xmlns:a16="http://schemas.microsoft.com/office/drawing/2014/main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="" xmlns:a16="http://schemas.microsoft.com/office/drawing/2014/main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="" xmlns:a16="http://schemas.microsoft.com/office/drawing/2014/main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="" xmlns:a16="http://schemas.microsoft.com/office/drawing/2014/main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prefeitura@restingaseca.rs.gov.br" TargetMode="External"/><Relationship Id="rId2" Type="http://schemas.openxmlformats.org/officeDocument/2006/relationships/hyperlink" Target="mailto:cristianoprefeito@yahoo.com" TargetMode="External"/><Relationship Id="rId1" Type="http://schemas.openxmlformats.org/officeDocument/2006/relationships/hyperlink" Target="mailto:cambara@cambara.rs.gov.br" TargetMode="Externa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RowColHeaders="0" zoomScale="85" zoomScaleNormal="85" workbookViewId="0"/>
  </sheetViews>
  <sheetFormatPr defaultColWidth="9.140625" defaultRowHeight="15"/>
  <cols>
    <col min="1" max="1" width="5.28515625" style="142" customWidth="1"/>
    <col min="2" max="16384" width="9.140625" style="142"/>
  </cols>
  <sheetData>
    <row r="1" spans="1:23">
      <c r="A1" s="148"/>
    </row>
    <row r="2" spans="1:23" ht="21">
      <c r="D2" s="149" t="s">
        <v>0</v>
      </c>
    </row>
    <row r="3" spans="1:23" ht="21">
      <c r="D3" s="194" t="s">
        <v>446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3.25">
      <c r="D4" s="150" t="s">
        <v>8</v>
      </c>
      <c r="F4" s="144"/>
      <c r="G4" s="144"/>
      <c r="H4" s="144"/>
      <c r="I4" s="145"/>
      <c r="J4" s="145"/>
    </row>
    <row r="5" spans="1:23" ht="23.25">
      <c r="D5" s="150"/>
      <c r="F5" s="144"/>
      <c r="G5" s="144"/>
      <c r="H5" s="144"/>
      <c r="I5" s="145"/>
      <c r="J5" s="145"/>
      <c r="K5" s="142" t="s">
        <v>46</v>
      </c>
    </row>
    <row r="6" spans="1:23" ht="23.25">
      <c r="F6" s="144"/>
      <c r="G6" s="144"/>
      <c r="H6" s="144"/>
      <c r="I6" s="145"/>
      <c r="J6" s="145"/>
    </row>
    <row r="9" spans="1:23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23" ht="28.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23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23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23" ht="1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23" ht="15" customHeight="1">
      <c r="A14" s="151"/>
      <c r="B14" s="151"/>
      <c r="C14" s="151"/>
      <c r="M14" s="151"/>
      <c r="N14" s="151"/>
    </row>
    <row r="15" spans="1:23">
      <c r="A15" s="151"/>
      <c r="B15" s="151"/>
      <c r="C15" s="151"/>
      <c r="M15" s="151"/>
      <c r="N15" s="151"/>
    </row>
  </sheetData>
  <mergeCells count="1">
    <mergeCell ref="D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0"/>
  <sheetViews>
    <sheetView workbookViewId="0"/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261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195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2:M67"/>
  <sheetViews>
    <sheetView showGridLines="0"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1.45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EntradaCentro!$D$14</f>
        <v>Município de Caxias do Sul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273" t="str">
        <f>VLOOKUP(B6,B_DADOS!A:AA,27,0)</f>
        <v>88.830.609/0001-39</v>
      </c>
      <c r="D7" s="274"/>
      <c r="E7" s="69" t="s">
        <v>32</v>
      </c>
      <c r="F7" s="270" t="str">
        <f>VLOOKUP(B6,B_DADOS!1:1048576,13,FALSE)</f>
        <v>Alfredo chaves 1333</v>
      </c>
      <c r="G7" s="271"/>
      <c r="H7" s="271"/>
      <c r="I7" s="271"/>
      <c r="J7" s="272"/>
    </row>
    <row r="8" spans="2:10">
      <c r="B8" s="175" t="s">
        <v>33</v>
      </c>
      <c r="C8" s="278" t="str">
        <f>VLOOKUP(B6,B_DADOS!1:1048576,14,FALSE)</f>
        <v>95020-460</v>
      </c>
      <c r="D8" s="279"/>
      <c r="E8" s="70" t="s">
        <v>34</v>
      </c>
      <c r="F8" s="278" t="str">
        <f>VLOOKUP(B6,B_DADOS!1:1048576,12,FALSE)</f>
        <v>54 - 3218-6000</v>
      </c>
      <c r="G8" s="280"/>
      <c r="H8" s="280"/>
      <c r="I8" s="29"/>
      <c r="J8" s="71"/>
    </row>
    <row r="9" spans="2:10" ht="15.75" thickBot="1">
      <c r="B9" s="180" t="s">
        <v>35</v>
      </c>
      <c r="C9" s="195" t="str">
        <f>VLOOKUP(B6,B_DADOS!A:K,11,0)</f>
        <v>gabineteprefeito@caxias.rs.gov.br</v>
      </c>
      <c r="D9" s="195"/>
      <c r="E9" s="195"/>
      <c r="F9" s="195"/>
      <c r="G9" s="195"/>
      <c r="H9" s="195"/>
      <c r="I9" s="195"/>
      <c r="J9" s="197"/>
    </row>
    <row r="10" spans="2:10" ht="9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281" t="str">
        <f>VLOOKUP(B6,B_DADOS!1:1048576,10,FALSE)</f>
        <v>ADILÓ ANGELO DIDOMENICO</v>
      </c>
      <c r="E12" s="281"/>
      <c r="F12" s="281"/>
      <c r="G12" s="282"/>
      <c r="H12" s="32"/>
      <c r="I12" s="283"/>
      <c r="J12" s="284"/>
    </row>
    <row r="13" spans="2:10">
      <c r="B13" s="198" t="s">
        <v>439</v>
      </c>
      <c r="C13" s="199"/>
      <c r="D13" s="200"/>
      <c r="E13" s="201"/>
      <c r="F13" s="203"/>
      <c r="G13" s="202"/>
      <c r="H13" s="201" t="s">
        <v>34</v>
      </c>
      <c r="I13" s="202"/>
      <c r="J13" s="191"/>
    </row>
    <row r="14" spans="2:10" ht="15.75" thickBot="1">
      <c r="B14" s="285" t="s">
        <v>440</v>
      </c>
      <c r="C14" s="286"/>
      <c r="D14" s="286"/>
      <c r="E14" s="286"/>
      <c r="F14" s="286"/>
      <c r="G14" s="286"/>
      <c r="H14" s="286"/>
      <c r="I14" s="286"/>
      <c r="J14" s="287"/>
    </row>
    <row r="15" spans="2:10" ht="8.25" customHeight="1" thickBot="1">
      <c r="B15" s="1"/>
      <c r="C15" s="1"/>
      <c r="D15" s="1"/>
      <c r="E15" s="1"/>
      <c r="F15" s="1"/>
      <c r="G15" s="1"/>
      <c r="H15" s="1"/>
      <c r="I15" s="1"/>
      <c r="J15" s="1"/>
    </row>
    <row r="16" spans="2:10" ht="28.5" customHeight="1">
      <c r="B16" s="288" t="s">
        <v>282</v>
      </c>
      <c r="C16" s="289"/>
      <c r="D16" s="289"/>
      <c r="E16" s="289"/>
      <c r="F16" s="289"/>
      <c r="G16" s="289"/>
      <c r="H16" s="289"/>
      <c r="I16" s="289"/>
      <c r="J16" s="290"/>
    </row>
    <row r="17" spans="2:13" ht="30" customHeight="1">
      <c r="B17" s="161" t="s">
        <v>31</v>
      </c>
      <c r="C17" s="296">
        <f>VLOOKUP(B6,B_DADOS!1:1048576,26,FALSE)</f>
        <v>14327409000121</v>
      </c>
      <c r="D17" s="296"/>
      <c r="E17" s="294" t="s">
        <v>37</v>
      </c>
      <c r="F17" s="294"/>
      <c r="G17" s="294"/>
      <c r="H17" s="294"/>
      <c r="I17" s="294"/>
      <c r="J17" s="295"/>
    </row>
    <row r="18" spans="2:13">
      <c r="B18" s="67" t="s">
        <v>34</v>
      </c>
      <c r="C18" s="291" t="str">
        <f>VLOOKUP(B6,B_DADOS!1:1048576,22,FALSE)</f>
        <v>54 - 32208700</v>
      </c>
      <c r="D18" s="291"/>
      <c r="E18" s="291" t="s">
        <v>38</v>
      </c>
      <c r="F18" s="291"/>
      <c r="G18" s="291"/>
      <c r="H18" s="291"/>
      <c r="I18" s="291"/>
      <c r="J18" s="293"/>
    </row>
    <row r="19" spans="2:13">
      <c r="B19" s="292" t="s">
        <v>39</v>
      </c>
      <c r="C19" s="291"/>
      <c r="D19" s="291"/>
      <c r="E19" s="291" t="s">
        <v>40</v>
      </c>
      <c r="F19" s="291"/>
      <c r="G19" s="291"/>
      <c r="H19" s="291" t="s">
        <v>41</v>
      </c>
      <c r="I19" s="291"/>
      <c r="J19" s="293"/>
    </row>
    <row r="20" spans="2:13" ht="15.75" thickBot="1">
      <c r="B20" s="285" t="s">
        <v>291</v>
      </c>
      <c r="C20" s="286"/>
      <c r="D20" s="286"/>
      <c r="E20" s="286"/>
      <c r="F20" s="286"/>
      <c r="G20" s="286"/>
      <c r="H20" s="286"/>
      <c r="I20" s="286"/>
      <c r="J20" s="287"/>
    </row>
    <row r="21" spans="2:13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3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  <c r="M22" s="192"/>
    </row>
    <row r="23" spans="2:13">
      <c r="B23" s="31" t="s">
        <v>32</v>
      </c>
      <c r="C23" s="204" t="str">
        <f>VLOOKUP(B6,B_DADOS!A:Q,17,0)</f>
        <v>Rua Bento Goncalves, n° 1253</v>
      </c>
      <c r="D23" s="205"/>
      <c r="E23" s="205"/>
      <c r="F23" s="205"/>
      <c r="G23" s="206"/>
      <c r="H23" s="168" t="s">
        <v>33</v>
      </c>
      <c r="I23" s="207">
        <f>VLOOKUP(B6,B_DADOS!A:X,24,0)</f>
        <v>95020412</v>
      </c>
      <c r="J23" s="208"/>
    </row>
    <row r="24" spans="2:13" ht="15.75" thickBot="1">
      <c r="B24" s="169" t="s">
        <v>34</v>
      </c>
      <c r="C24" s="195" t="str">
        <f>VLOOKUP(B6,B_DADOS!A:V,22,0)</f>
        <v>54 - 32208700</v>
      </c>
      <c r="D24" s="196"/>
      <c r="E24" s="189" t="s">
        <v>35</v>
      </c>
      <c r="F24" s="195" t="str">
        <f>VLOOKUP(B6,B_DADOS!A:AB,28,0)</f>
        <v>cmas@fas.caxias.rs.gov.br</v>
      </c>
      <c r="G24" s="195"/>
      <c r="H24" s="195"/>
      <c r="I24" s="195"/>
      <c r="J24" s="197"/>
    </row>
    <row r="25" spans="2:13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3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3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3" ht="28.5" customHeight="1" thickBot="1">
      <c r="B28" s="209" t="s">
        <v>290</v>
      </c>
      <c r="C28" s="210"/>
      <c r="D28" s="210"/>
      <c r="E28" s="210"/>
      <c r="F28" s="210"/>
      <c r="G28" s="210"/>
      <c r="H28" s="210"/>
      <c r="I28" s="210"/>
      <c r="J28" s="211"/>
    </row>
    <row r="29" spans="2:13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3" ht="32.450000000000003" customHeight="1" thickBot="1">
      <c r="B30" s="233" t="s">
        <v>271</v>
      </c>
      <c r="C30" s="234"/>
      <c r="D30" s="234"/>
      <c r="E30" s="234"/>
      <c r="F30" s="234"/>
      <c r="G30" s="234"/>
      <c r="H30" s="234"/>
      <c r="I30" s="234"/>
      <c r="J30" s="235"/>
    </row>
    <row r="31" spans="2:13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3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1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1:10" ht="20.25" customHeight="1">
      <c r="B35" s="213" t="s">
        <v>272</v>
      </c>
      <c r="C35" s="214"/>
      <c r="D35" s="214"/>
      <c r="E35" s="214"/>
      <c r="F35" s="214"/>
      <c r="G35" s="214"/>
      <c r="H35" s="214"/>
      <c r="I35" s="214"/>
      <c r="J35" s="215"/>
    </row>
    <row r="36" spans="1:10" ht="28.9" customHeight="1" thickBot="1">
      <c r="B36" s="216"/>
      <c r="C36" s="217"/>
      <c r="D36" s="217"/>
      <c r="E36" s="217"/>
      <c r="F36" s="217"/>
      <c r="G36" s="217"/>
      <c r="H36" s="217"/>
      <c r="I36" s="217"/>
      <c r="J36" s="218"/>
    </row>
    <row r="37" spans="1:10" ht="9" customHeight="1" thickBot="1">
      <c r="B37" s="1"/>
      <c r="C37" s="1"/>
      <c r="D37" s="1"/>
      <c r="E37" s="1"/>
      <c r="F37" s="1"/>
      <c r="G37" s="1"/>
      <c r="H37" s="1"/>
      <c r="I37" s="1"/>
      <c r="J37" s="1"/>
    </row>
    <row r="38" spans="1:10" s="6" customFormat="1" ht="29.4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1:10" ht="28.5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1:10" ht="47.45" customHeight="1">
      <c r="B40" s="61">
        <v>1</v>
      </c>
      <c r="C40" s="237" t="s">
        <v>273</v>
      </c>
      <c r="D40" s="238"/>
      <c r="E40" s="238"/>
      <c r="F40" s="238"/>
      <c r="G40" s="238"/>
      <c r="H40" s="238"/>
      <c r="I40" s="239"/>
      <c r="J40" s="60"/>
    </row>
    <row r="41" spans="1:10" ht="39.950000000000003" customHeight="1">
      <c r="B41" s="61">
        <v>2</v>
      </c>
      <c r="C41" s="240" t="s">
        <v>274</v>
      </c>
      <c r="D41" s="241"/>
      <c r="E41" s="241"/>
      <c r="F41" s="241"/>
      <c r="G41" s="241"/>
      <c r="H41" s="241"/>
      <c r="I41" s="242"/>
      <c r="J41" s="33"/>
    </row>
    <row r="42" spans="1:10" ht="30.9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1:10" ht="35.450000000000003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1:10" ht="38.450000000000003" customHeight="1" thickBot="1">
      <c r="B44" s="61">
        <v>5</v>
      </c>
      <c r="C44" s="222" t="s">
        <v>275</v>
      </c>
      <c r="D44" s="223"/>
      <c r="E44" s="223"/>
      <c r="F44" s="223"/>
      <c r="G44" s="223"/>
      <c r="H44" s="223"/>
      <c r="I44" s="236"/>
      <c r="J44" s="55"/>
    </row>
    <row r="45" spans="1:10" ht="40.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1:10" ht="9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1:10" ht="36" customHeight="1" thickBot="1">
      <c r="A47" s="6"/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1:10" ht="20.4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1:12" ht="15" customHeight="1">
      <c r="B49" s="254" t="s">
        <v>278</v>
      </c>
      <c r="C49" s="255"/>
      <c r="D49" s="255"/>
      <c r="E49" s="255"/>
      <c r="F49" s="255"/>
      <c r="G49" s="255"/>
      <c r="H49" s="255"/>
      <c r="I49" s="256"/>
      <c r="J49" s="62">
        <v>240000</v>
      </c>
    </row>
    <row r="50" spans="1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 t="s">
        <v>44</v>
      </c>
    </row>
    <row r="51" spans="1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240000</v>
      </c>
    </row>
    <row r="52" spans="1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1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1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1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1:12" ht="15" customHeight="1">
      <c r="B56" s="36" t="s">
        <v>47</v>
      </c>
      <c r="C56" s="147">
        <f ca="1">TODAY()</f>
        <v>44616</v>
      </c>
      <c r="D56" s="6"/>
      <c r="E56" s="6"/>
      <c r="F56" s="6"/>
      <c r="G56" s="6"/>
      <c r="H56" s="6"/>
      <c r="I56" s="6"/>
      <c r="J56" s="35"/>
    </row>
    <row r="57" spans="1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1:12" ht="15" customHeight="1">
      <c r="B58" s="7"/>
      <c r="C58" s="6"/>
      <c r="D58" s="6"/>
      <c r="E58" s="6"/>
      <c r="F58" s="252" t="str">
        <f>VLOOKUP(B6,B_DADOS!1:1048576,10,FALSE)</f>
        <v>ADILÓ ANGELO DIDOMENICO</v>
      </c>
      <c r="G58" s="252"/>
      <c r="H58" s="252"/>
      <c r="I58" s="252"/>
      <c r="J58" s="253"/>
    </row>
    <row r="59" spans="1:12" ht="9.9499999999999993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1:12" s="6" customFormat="1" ht="15.75" customHeight="1">
      <c r="A60"/>
      <c r="B60"/>
      <c r="C60"/>
      <c r="D60"/>
      <c r="E60"/>
      <c r="F60"/>
      <c r="G60"/>
      <c r="H60"/>
      <c r="I60"/>
      <c r="J60"/>
    </row>
    <row r="61" spans="1:12" ht="9.6" customHeight="1">
      <c r="G61" t="s">
        <v>270</v>
      </c>
      <c r="L61" s="58"/>
    </row>
    <row r="62" spans="1:12" ht="19.5" customHeight="1"/>
    <row r="63" spans="1:12" ht="17.100000000000001" customHeight="1"/>
    <row r="64" spans="1:12" ht="17.100000000000001" customHeight="1"/>
    <row r="65" ht="9" customHeight="1"/>
    <row r="66" ht="9" customHeight="1"/>
    <row r="67" ht="30.6" customHeight="1"/>
  </sheetData>
  <mergeCells count="52">
    <mergeCell ref="B12:C12"/>
    <mergeCell ref="F8:H8"/>
    <mergeCell ref="D12:G12"/>
    <mergeCell ref="I12:J12"/>
    <mergeCell ref="B20:J20"/>
    <mergeCell ref="B16:J16"/>
    <mergeCell ref="C18:D18"/>
    <mergeCell ref="B14:J14"/>
    <mergeCell ref="B19:D19"/>
    <mergeCell ref="E18:J18"/>
    <mergeCell ref="E17:J17"/>
    <mergeCell ref="C17:D17"/>
    <mergeCell ref="H19:J19"/>
    <mergeCell ref="E19:G19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50:I50"/>
    <mergeCell ref="B51:I51"/>
    <mergeCell ref="F58:J58"/>
    <mergeCell ref="B49:I49"/>
    <mergeCell ref="B53:J54"/>
    <mergeCell ref="F57:J57"/>
    <mergeCell ref="B26:J26"/>
    <mergeCell ref="B28:J28"/>
    <mergeCell ref="B30:J30"/>
    <mergeCell ref="B32:J32"/>
    <mergeCell ref="C44:I44"/>
    <mergeCell ref="C40:I40"/>
    <mergeCell ref="C41:I41"/>
    <mergeCell ref="B34:J34"/>
    <mergeCell ref="B46:J46"/>
    <mergeCell ref="B35:J36"/>
    <mergeCell ref="B38:J38"/>
    <mergeCell ref="C39:I39"/>
    <mergeCell ref="C42:H42"/>
    <mergeCell ref="C43:I43"/>
    <mergeCell ref="B45:J45"/>
    <mergeCell ref="C24:D24"/>
    <mergeCell ref="F24:J24"/>
    <mergeCell ref="B13:D13"/>
    <mergeCell ref="H13:I13"/>
    <mergeCell ref="E13:G13"/>
    <mergeCell ref="C23:G23"/>
    <mergeCell ref="I23:J23"/>
    <mergeCell ref="B22:J22"/>
  </mergeCells>
  <phoneticPr fontId="19" type="noConversion"/>
  <dataValidations count="1">
    <dataValidation type="list" allowBlank="1" showInputMessage="1" showErrorMessage="1" sqref="J40:J44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5"/>
  <sheetViews>
    <sheetView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/>
    <row r="2" spans="2:10" ht="32.450000000000003" customHeight="1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98" t="str">
        <f>ENTRADAresidencia!$D$14</f>
        <v>Município de Pelotas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66" t="s">
        <v>31</v>
      </c>
      <c r="C7" s="273" t="str">
        <f>VLOOKUP(B6,B_DADOS!A:AA,27,0)</f>
        <v>87.455.531/0001-57</v>
      </c>
      <c r="D7" s="274"/>
      <c r="E7" s="69" t="s">
        <v>32</v>
      </c>
      <c r="F7" s="270" t="str">
        <f>VLOOKUP(B6,B_DADOS!1:1048576,13,FALSE)</f>
        <v>Prala Coronel Pedro Osório 101</v>
      </c>
      <c r="G7" s="271"/>
      <c r="H7" s="271"/>
      <c r="I7" s="271"/>
      <c r="J7" s="272"/>
    </row>
    <row r="8" spans="2:10">
      <c r="B8" s="67" t="s">
        <v>33</v>
      </c>
      <c r="C8" s="278" t="str">
        <f>VLOOKUP(B6,B_DADOS!1:1048576,14,FALSE)</f>
        <v>96015-000</v>
      </c>
      <c r="D8" s="279"/>
      <c r="E8" s="70" t="s">
        <v>34</v>
      </c>
      <c r="F8" s="278" t="str">
        <f>VLOOKUP(B6,B_DADOS!1:1048576,12,FALSE)</f>
        <v>53 - 3309-6023/ 3309-6000</v>
      </c>
      <c r="G8" s="280"/>
      <c r="H8" s="280"/>
      <c r="I8" s="29"/>
      <c r="J8" s="75"/>
    </row>
    <row r="9" spans="2:10" ht="15.75" thickBot="1">
      <c r="B9" s="68" t="s">
        <v>35</v>
      </c>
      <c r="C9" s="299" t="str">
        <f>VLOOKUP(B6,B_DADOS!A:K,11,0)</f>
        <v>gabinete.prefeita@pelotas.rs.gov.br</v>
      </c>
      <c r="D9" s="299"/>
      <c r="E9" s="299"/>
      <c r="F9" s="299"/>
      <c r="G9" s="299"/>
      <c r="H9" s="299"/>
      <c r="I9" s="299"/>
      <c r="J9" s="300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199" t="str">
        <f>VLOOKUP(B6,B_DADOS!1:1048576,10,FALSE)</f>
        <v>PAULA SCHILD MASCARENHAS</v>
      </c>
      <c r="E12" s="281"/>
      <c r="F12" s="281"/>
      <c r="G12" s="282"/>
      <c r="H12" s="32"/>
      <c r="I12" s="283"/>
      <c r="J12" s="284"/>
    </row>
    <row r="13" spans="2:10">
      <c r="B13" s="188" t="s">
        <v>439</v>
      </c>
      <c r="C13" s="29"/>
      <c r="D13" s="29"/>
      <c r="E13" s="203"/>
      <c r="F13" s="203"/>
      <c r="G13" s="203"/>
      <c r="H13" s="202"/>
      <c r="I13" s="270" t="s">
        <v>34</v>
      </c>
      <c r="J13" s="297"/>
    </row>
    <row r="14" spans="2:10" ht="15.75" thickBot="1">
      <c r="B14" s="301" t="s">
        <v>440</v>
      </c>
      <c r="C14" s="299"/>
      <c r="D14" s="299"/>
      <c r="E14" s="299"/>
      <c r="F14" s="299"/>
      <c r="G14" s="299"/>
      <c r="H14" s="299"/>
      <c r="I14" s="299"/>
      <c r="J14" s="300"/>
    </row>
    <row r="15" spans="2:10" ht="15.75" thickBot="1">
      <c r="B15" s="158"/>
      <c r="C15" s="158"/>
      <c r="D15" s="158"/>
      <c r="E15" s="158"/>
      <c r="F15" s="158"/>
      <c r="G15" s="158"/>
      <c r="H15" s="158"/>
      <c r="I15" s="158"/>
      <c r="J15" s="158"/>
    </row>
    <row r="16" spans="2:10" ht="28.5" customHeight="1" thickBot="1">
      <c r="B16" s="305" t="s">
        <v>282</v>
      </c>
      <c r="C16" s="306"/>
      <c r="D16" s="306"/>
      <c r="E16" s="306"/>
      <c r="F16" s="306"/>
      <c r="G16" s="306"/>
      <c r="H16" s="306"/>
      <c r="I16" s="306"/>
      <c r="J16" s="307"/>
    </row>
    <row r="17" spans="2:10" ht="30" customHeight="1">
      <c r="B17" s="193" t="s">
        <v>31</v>
      </c>
      <c r="C17" s="302">
        <f>VLOOKUP(B6,B_DADOS!1:1048576,26,FALSE)</f>
        <v>18257186000124</v>
      </c>
      <c r="D17" s="302"/>
      <c r="E17" s="303" t="s">
        <v>37</v>
      </c>
      <c r="F17" s="303"/>
      <c r="G17" s="303"/>
      <c r="H17" s="303"/>
      <c r="I17" s="303"/>
      <c r="J17" s="304"/>
    </row>
    <row r="18" spans="2:10">
      <c r="B18" s="175" t="s">
        <v>34</v>
      </c>
      <c r="C18" s="291" t="str">
        <f>VLOOKUP(B6,B_DADOS!1:1048576,22,FALSE)</f>
        <v>53 - 32258222</v>
      </c>
      <c r="D18" s="291"/>
      <c r="E18" s="291" t="s">
        <v>38</v>
      </c>
      <c r="F18" s="291"/>
      <c r="G18" s="291"/>
      <c r="H18" s="291"/>
      <c r="I18" s="291"/>
      <c r="J18" s="293"/>
    </row>
    <row r="19" spans="2:10" ht="15.75" thickBot="1">
      <c r="B19" s="285" t="s">
        <v>39</v>
      </c>
      <c r="C19" s="286"/>
      <c r="D19" s="286"/>
      <c r="E19" s="286" t="s">
        <v>40</v>
      </c>
      <c r="F19" s="286"/>
      <c r="G19" s="286"/>
      <c r="H19" s="286" t="s">
        <v>41</v>
      </c>
      <c r="I19" s="286"/>
      <c r="J19" s="287"/>
    </row>
    <row r="20" spans="2:10" ht="12" customHeight="1" thickBot="1">
      <c r="B20" s="1"/>
      <c r="C20" s="1"/>
      <c r="D20" s="1"/>
      <c r="E20" s="1"/>
      <c r="F20" s="1"/>
      <c r="G20" s="1"/>
      <c r="H20" s="1"/>
      <c r="I20" s="1"/>
      <c r="J20" s="1"/>
    </row>
    <row r="21" spans="2:10" ht="28.5" customHeight="1" thickBot="1">
      <c r="B21" s="209" t="s">
        <v>283</v>
      </c>
      <c r="C21" s="210"/>
      <c r="D21" s="210"/>
      <c r="E21" s="210"/>
      <c r="F21" s="210"/>
      <c r="G21" s="210"/>
      <c r="H21" s="210"/>
      <c r="I21" s="210"/>
      <c r="J21" s="211"/>
    </row>
    <row r="22" spans="2:10">
      <c r="B22" s="31" t="s">
        <v>32</v>
      </c>
      <c r="C22" s="204" t="str">
        <f>VLOOKUP(B6,B_DADOS!A:Q,17,0)</f>
        <v>Rua Marechal Deodoro, n° 404</v>
      </c>
      <c r="D22" s="204"/>
      <c r="E22" s="204"/>
      <c r="F22" s="204"/>
      <c r="G22" s="308"/>
      <c r="H22" s="168" t="s">
        <v>33</v>
      </c>
      <c r="I22" s="204">
        <f>VLOOKUP(B6,B_DADOS!A:X,24,0)</f>
        <v>96020220</v>
      </c>
      <c r="J22" s="309"/>
    </row>
    <row r="23" spans="2:10" ht="15.75" thickBot="1">
      <c r="B23" s="169" t="s">
        <v>34</v>
      </c>
      <c r="C23" s="195" t="str">
        <f>VLOOKUP(B6,B_DADOS!A:V,22,0)</f>
        <v>53 - 32258222</v>
      </c>
      <c r="D23" s="196"/>
      <c r="E23" s="189" t="s">
        <v>35</v>
      </c>
      <c r="F23" s="299" t="str">
        <f>VLOOKUP(B6,B_DADOS!A:AB,28,0)</f>
        <v>assistenciasocial.pelotas@gmail.com</v>
      </c>
      <c r="G23" s="299"/>
      <c r="H23" s="299"/>
      <c r="I23" s="299"/>
      <c r="J23" s="300"/>
    </row>
    <row r="24" spans="2:10" ht="12" customHeight="1" thickBot="1">
      <c r="B24" s="1"/>
      <c r="C24" s="1"/>
      <c r="D24" s="1"/>
      <c r="E24" s="1"/>
      <c r="F24" s="1"/>
      <c r="G24" s="1"/>
      <c r="H24" s="1"/>
      <c r="I24" s="1"/>
      <c r="J24" s="1"/>
    </row>
    <row r="25" spans="2:10" ht="28.5" customHeight="1" thickBot="1">
      <c r="B25" s="230" t="s">
        <v>42</v>
      </c>
      <c r="C25" s="231"/>
      <c r="D25" s="231"/>
      <c r="E25" s="231"/>
      <c r="F25" s="231"/>
      <c r="G25" s="231"/>
      <c r="H25" s="231"/>
      <c r="I25" s="231"/>
      <c r="J25" s="232"/>
    </row>
    <row r="26" spans="2:10" ht="12" customHeight="1" thickBot="1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>
      <c r="B27" s="209" t="s">
        <v>284</v>
      </c>
      <c r="C27" s="210"/>
      <c r="D27" s="210"/>
      <c r="E27" s="210"/>
      <c r="F27" s="210"/>
      <c r="G27" s="210"/>
      <c r="H27" s="210"/>
      <c r="I27" s="210"/>
      <c r="J27" s="211"/>
    </row>
    <row r="28" spans="2:10" ht="12" customHeight="1" thickBot="1">
      <c r="B28" s="1"/>
      <c r="C28" s="1"/>
      <c r="D28" s="1"/>
      <c r="E28" s="1"/>
      <c r="F28" s="1"/>
      <c r="G28" s="1"/>
      <c r="H28" s="1"/>
      <c r="I28" s="1"/>
      <c r="J28" s="1"/>
    </row>
    <row r="29" spans="2:10" ht="51.75" customHeight="1" thickBot="1">
      <c r="B29" s="233" t="s">
        <v>121</v>
      </c>
      <c r="C29" s="234"/>
      <c r="D29" s="234"/>
      <c r="E29" s="234"/>
      <c r="F29" s="234"/>
      <c r="G29" s="234"/>
      <c r="H29" s="234"/>
      <c r="I29" s="234"/>
      <c r="J29" s="235"/>
    </row>
    <row r="30" spans="2:10" ht="12" customHeight="1" thickBot="1">
      <c r="B30" s="1"/>
      <c r="C30" s="1"/>
      <c r="D30" s="1"/>
      <c r="E30" s="1"/>
      <c r="F30" s="1"/>
      <c r="G30" s="1"/>
      <c r="H30" s="1"/>
      <c r="I30" s="1"/>
      <c r="J30" s="1"/>
    </row>
    <row r="31" spans="2:10" ht="28.5" customHeight="1" thickBot="1">
      <c r="B31" s="209" t="s">
        <v>285</v>
      </c>
      <c r="C31" s="210"/>
      <c r="D31" s="210"/>
      <c r="E31" s="210"/>
      <c r="F31" s="210"/>
      <c r="G31" s="210"/>
      <c r="H31" s="210"/>
      <c r="I31" s="210"/>
      <c r="J31" s="211"/>
    </row>
    <row r="32" spans="2:10" ht="12" customHeight="1" thickBot="1">
      <c r="B32" s="1"/>
      <c r="C32" s="1"/>
      <c r="D32" s="1"/>
      <c r="E32" s="1"/>
      <c r="F32" s="1"/>
      <c r="G32" s="1"/>
      <c r="H32" s="1"/>
      <c r="I32" s="1"/>
      <c r="J32" s="1"/>
    </row>
    <row r="33" spans="2:10" ht="20.25" customHeight="1" thickBot="1">
      <c r="B33" s="243" t="s">
        <v>43</v>
      </c>
      <c r="C33" s="244"/>
      <c r="D33" s="244"/>
      <c r="E33" s="244"/>
      <c r="F33" s="244"/>
      <c r="G33" s="244"/>
      <c r="H33" s="244"/>
      <c r="I33" s="244"/>
      <c r="J33" s="245"/>
    </row>
    <row r="34" spans="2:10" ht="45.75" customHeight="1">
      <c r="B34" s="310" t="s">
        <v>123</v>
      </c>
      <c r="C34" s="311"/>
      <c r="D34" s="311"/>
      <c r="E34" s="311"/>
      <c r="F34" s="311"/>
      <c r="G34" s="311"/>
      <c r="H34" s="311"/>
      <c r="I34" s="311"/>
      <c r="J34" s="312"/>
    </row>
    <row r="35" spans="2:10" ht="0.75" customHeight="1">
      <c r="B35" s="313"/>
      <c r="C35" s="314"/>
      <c r="D35" s="314"/>
      <c r="E35" s="314"/>
      <c r="F35" s="314"/>
      <c r="G35" s="314"/>
      <c r="H35" s="314"/>
      <c r="I35" s="314"/>
      <c r="J35" s="315"/>
    </row>
    <row r="36" spans="2:10" ht="9" hidden="1" customHeight="1" thickBot="1">
      <c r="B36" s="316"/>
      <c r="C36" s="317"/>
      <c r="D36" s="317"/>
      <c r="E36" s="317"/>
      <c r="F36" s="317"/>
      <c r="G36" s="317"/>
      <c r="H36" s="317"/>
      <c r="I36" s="317"/>
      <c r="J36" s="318"/>
    </row>
    <row r="37" spans="2:10" s="6" customFormat="1" ht="9" customHeight="1" thickBot="1">
      <c r="B37" s="73"/>
      <c r="C37" s="73"/>
      <c r="D37" s="73"/>
      <c r="E37" s="73"/>
      <c r="F37" s="73"/>
      <c r="G37" s="73"/>
      <c r="H37" s="73"/>
      <c r="I37" s="73"/>
      <c r="J37" s="73"/>
    </row>
    <row r="38" spans="2:10" ht="28.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2:10" ht="36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2:10" ht="31.5" customHeight="1">
      <c r="B40" s="61">
        <v>1</v>
      </c>
      <c r="C40" s="237" t="s">
        <v>116</v>
      </c>
      <c r="D40" s="238"/>
      <c r="E40" s="238"/>
      <c r="F40" s="238"/>
      <c r="G40" s="238"/>
      <c r="H40" s="238"/>
      <c r="I40" s="239"/>
      <c r="J40" s="60"/>
    </row>
    <row r="41" spans="2:10" ht="31.5" customHeight="1">
      <c r="B41" s="61">
        <v>2</v>
      </c>
      <c r="C41" s="240" t="s">
        <v>117</v>
      </c>
      <c r="D41" s="241"/>
      <c r="E41" s="241"/>
      <c r="F41" s="241"/>
      <c r="G41" s="241"/>
      <c r="H41" s="241"/>
      <c r="I41" s="242"/>
      <c r="J41" s="33"/>
    </row>
    <row r="42" spans="2:10" ht="31.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2:10" ht="31.5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2:10" ht="39.75" customHeight="1" thickBot="1">
      <c r="B44" s="61">
        <v>5</v>
      </c>
      <c r="C44" s="222" t="s">
        <v>120</v>
      </c>
      <c r="D44" s="223"/>
      <c r="E44" s="223"/>
      <c r="F44" s="223"/>
      <c r="G44" s="223"/>
      <c r="H44" s="223"/>
      <c r="I44" s="236"/>
      <c r="J44" s="55"/>
    </row>
    <row r="45" spans="2:10" ht="32.2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2:10" ht="15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2:10" ht="37.5" customHeight="1" thickBot="1"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2:10" ht="1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2:12" ht="15" customHeight="1">
      <c r="B49" s="254" t="s">
        <v>277</v>
      </c>
      <c r="C49" s="255"/>
      <c r="D49" s="255"/>
      <c r="E49" s="255"/>
      <c r="F49" s="255"/>
      <c r="G49" s="255"/>
      <c r="H49" s="255"/>
      <c r="I49" s="256"/>
      <c r="J49" s="62">
        <v>60000</v>
      </c>
    </row>
    <row r="50" spans="2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/>
    </row>
    <row r="51" spans="2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60000</v>
      </c>
    </row>
    <row r="52" spans="2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2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2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2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2:12" ht="15" customHeight="1">
      <c r="B56" s="36" t="s">
        <v>47</v>
      </c>
      <c r="C56" s="74">
        <f ca="1">TODAY()</f>
        <v>44616</v>
      </c>
      <c r="D56" s="6"/>
      <c r="E56" s="6"/>
      <c r="F56" s="6"/>
      <c r="G56" s="6"/>
      <c r="H56" s="6"/>
      <c r="I56" s="6"/>
      <c r="J56" s="35"/>
    </row>
    <row r="57" spans="2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2:12" ht="15" customHeight="1">
      <c r="B58" s="7"/>
      <c r="C58" s="6"/>
      <c r="D58" s="6"/>
      <c r="E58" s="6"/>
      <c r="F58" s="252" t="str">
        <f>VLOOKUP(B6,B_DADOS!1:1048576,10,FALSE)</f>
        <v>PAULA SCHILD MASCARENHAS</v>
      </c>
      <c r="G58" s="252"/>
      <c r="H58" s="252"/>
      <c r="I58" s="252"/>
      <c r="J58" s="253"/>
    </row>
    <row r="59" spans="2:12" s="6" customFormat="1" ht="15.75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2:12" ht="28.5" customHeight="1">
      <c r="L60" s="58"/>
    </row>
    <row r="61" spans="2:12" ht="9" customHeight="1"/>
    <row r="62" spans="2:12" ht="28.5" customHeight="1"/>
    <row r="63" spans="2:12" ht="28.5" customHeight="1"/>
    <row r="64" spans="2:12" ht="28.5" customHeight="1"/>
    <row r="65" ht="9" customHeight="1"/>
  </sheetData>
  <mergeCells count="50">
    <mergeCell ref="B53:J54"/>
    <mergeCell ref="F57:J57"/>
    <mergeCell ref="F58:J58"/>
    <mergeCell ref="C44:I44"/>
    <mergeCell ref="B46:J46"/>
    <mergeCell ref="B45:J45"/>
    <mergeCell ref="B49:I49"/>
    <mergeCell ref="B50:I50"/>
    <mergeCell ref="B51:I51"/>
    <mergeCell ref="C39:I39"/>
    <mergeCell ref="C43:I43"/>
    <mergeCell ref="C40:I40"/>
    <mergeCell ref="C41:I41"/>
    <mergeCell ref="C42:H42"/>
    <mergeCell ref="B31:J31"/>
    <mergeCell ref="B33:J33"/>
    <mergeCell ref="B34:J36"/>
    <mergeCell ref="B38:J38"/>
    <mergeCell ref="B29:J29"/>
    <mergeCell ref="B14:J14"/>
    <mergeCell ref="B27:J27"/>
    <mergeCell ref="C17:D17"/>
    <mergeCell ref="E17:J17"/>
    <mergeCell ref="C18:D18"/>
    <mergeCell ref="E18:J18"/>
    <mergeCell ref="B19:D19"/>
    <mergeCell ref="H19:J19"/>
    <mergeCell ref="B21:J21"/>
    <mergeCell ref="B25:J25"/>
    <mergeCell ref="B16:J16"/>
    <mergeCell ref="E19:G19"/>
    <mergeCell ref="C22:G22"/>
    <mergeCell ref="I22:J22"/>
    <mergeCell ref="C23:D23"/>
    <mergeCell ref="F23:J23"/>
    <mergeCell ref="I13:J13"/>
    <mergeCell ref="E13:H13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</mergeCells>
  <dataValidations count="1">
    <dataValidation type="list" allowBlank="1" showInputMessage="1" showErrorMessage="1" sqref="J40:J44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L68"/>
  <sheetViews>
    <sheetView tabSelected="1" workbookViewId="0">
      <selection activeCell="N44" sqref="N44"/>
    </sheetView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>
      <c r="B2" s="340" t="s">
        <v>448</v>
      </c>
      <c r="C2" s="340"/>
      <c r="D2" s="340"/>
      <c r="E2" s="340"/>
      <c r="F2" s="340"/>
      <c r="G2" s="340"/>
      <c r="H2" s="340"/>
      <c r="I2" s="340"/>
      <c r="J2" s="340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Entrada_creas!$D$14</f>
        <v>Município de Horizontina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341" t="str">
        <f>VLOOKUP(B6,bdcreas!A:Z,26,0)</f>
        <v>87.612.834/0001-36</v>
      </c>
      <c r="D7" s="342"/>
      <c r="E7" s="178" t="s">
        <v>32</v>
      </c>
      <c r="F7" s="270" t="str">
        <f>VLOOKUP(B6,bdcreas!1:1048576,13,FALSE)</f>
        <v>Balduino schneider 375</v>
      </c>
      <c r="G7" s="271"/>
      <c r="H7" s="271"/>
      <c r="I7" s="271"/>
      <c r="J7" s="272"/>
    </row>
    <row r="8" spans="2:10">
      <c r="B8" s="175" t="s">
        <v>33</v>
      </c>
      <c r="C8" s="278" t="str">
        <f>VLOOKUP(B6,bdcreas!1:1048576,14,FALSE)</f>
        <v>98920-000</v>
      </c>
      <c r="D8" s="279"/>
      <c r="E8" s="179" t="s">
        <v>34</v>
      </c>
      <c r="F8" s="278" t="str">
        <f>VLOOKUP(B6,bdcreas!1:1048576,12,FALSE)</f>
        <v>55 - 3537-7516 / 3537-7500</v>
      </c>
      <c r="G8" s="280"/>
      <c r="H8" s="280"/>
      <c r="I8" s="29"/>
      <c r="J8" s="167"/>
    </row>
    <row r="9" spans="2:10" ht="15.75" thickBot="1">
      <c r="B9" s="180" t="s">
        <v>35</v>
      </c>
      <c r="C9" s="195" t="str">
        <f>VLOOKUP(B6,bdcreas!A:AF,32,0)</f>
        <v>prefeito@horizontina.rs.gov.br</v>
      </c>
      <c r="D9" s="195"/>
      <c r="E9" s="195"/>
      <c r="F9" s="195"/>
      <c r="G9" s="195"/>
      <c r="H9" s="195"/>
      <c r="I9" s="195"/>
      <c r="J9" s="197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347" t="s">
        <v>281</v>
      </c>
      <c r="C11" s="348"/>
      <c r="D11" s="348"/>
      <c r="E11" s="348"/>
      <c r="F11" s="348"/>
      <c r="G11" s="348"/>
      <c r="H11" s="348"/>
      <c r="I11" s="348"/>
      <c r="J11" s="349"/>
    </row>
    <row r="12" spans="2:10">
      <c r="B12" s="198" t="s">
        <v>36</v>
      </c>
      <c r="C12" s="199"/>
      <c r="D12" s="199" t="str">
        <f>VLOOKUP(B6,bdcreas!1:1048576,10,FALSE)</f>
        <v xml:space="preserve">	JONES JEHN DA CUNHA</v>
      </c>
      <c r="E12" s="199"/>
      <c r="F12" s="199"/>
      <c r="G12" s="200"/>
      <c r="H12" s="32"/>
      <c r="I12" s="30"/>
      <c r="J12" s="174"/>
    </row>
    <row r="13" spans="2:10">
      <c r="B13" s="176" t="s">
        <v>34</v>
      </c>
      <c r="C13" s="270" t="str">
        <f>VLOOKUP(B6,bdcreas!A:L,12,0)</f>
        <v>55 - 3537-7516 / 3537-7500</v>
      </c>
      <c r="D13" s="271"/>
      <c r="E13" s="271"/>
      <c r="F13" s="271"/>
      <c r="G13" s="271"/>
      <c r="H13" s="271"/>
      <c r="I13" s="271"/>
      <c r="J13" s="272"/>
    </row>
    <row r="14" spans="2:10">
      <c r="B14" s="355" t="s">
        <v>425</v>
      </c>
      <c r="C14" s="356"/>
      <c r="D14" s="356"/>
      <c r="E14" s="356"/>
      <c r="F14" s="356"/>
      <c r="G14" s="356"/>
      <c r="H14" s="356"/>
      <c r="I14" s="356"/>
      <c r="J14" s="357"/>
    </row>
    <row r="15" spans="2:10">
      <c r="B15" s="270" t="s">
        <v>424</v>
      </c>
      <c r="C15" s="271"/>
      <c r="D15" s="271"/>
      <c r="E15" s="271"/>
      <c r="F15" s="271"/>
      <c r="G15" s="271"/>
      <c r="H15" s="271"/>
      <c r="I15" s="271"/>
      <c r="J15" s="297"/>
    </row>
    <row r="16" spans="2:10" ht="21.6" customHeight="1" thickBot="1">
      <c r="B16" s="343"/>
      <c r="C16" s="343"/>
      <c r="D16" s="343"/>
      <c r="E16" s="343"/>
      <c r="F16" s="343"/>
      <c r="G16" s="343"/>
      <c r="H16" s="343"/>
      <c r="I16" s="343"/>
      <c r="J16" s="343"/>
    </row>
    <row r="17" spans="2:10" ht="28.5" customHeight="1" thickBot="1">
      <c r="B17" s="209" t="s">
        <v>282</v>
      </c>
      <c r="C17" s="210"/>
      <c r="D17" s="210"/>
      <c r="E17" s="210"/>
      <c r="F17" s="210"/>
      <c r="G17" s="210"/>
      <c r="H17" s="210"/>
      <c r="I17" s="210"/>
      <c r="J17" s="211"/>
    </row>
    <row r="18" spans="2:10" ht="30" customHeight="1">
      <c r="B18" s="160" t="s">
        <v>31</v>
      </c>
      <c r="C18" s="350">
        <f>VLOOKUP(B6,bdcreas!A:AA,27,0)</f>
        <v>18143283000196</v>
      </c>
      <c r="D18" s="351"/>
      <c r="E18" s="352" t="s">
        <v>37</v>
      </c>
      <c r="F18" s="353"/>
      <c r="G18" s="353"/>
      <c r="H18" s="353"/>
      <c r="I18" s="353"/>
      <c r="J18" s="354"/>
    </row>
    <row r="19" spans="2:10">
      <c r="B19" s="159" t="s">
        <v>34</v>
      </c>
      <c r="C19" s="271" t="str">
        <f>VLOOKUP(B6,bdcreas!1:1048576,22,FALSE)</f>
        <v>55 - 35377500</v>
      </c>
      <c r="D19" s="297"/>
      <c r="E19" s="270" t="s">
        <v>38</v>
      </c>
      <c r="F19" s="271"/>
      <c r="G19" s="271"/>
      <c r="H19" s="271"/>
      <c r="I19" s="271"/>
      <c r="J19" s="272"/>
    </row>
    <row r="20" spans="2:10" ht="15.75" thickBot="1">
      <c r="B20" s="301" t="s">
        <v>39</v>
      </c>
      <c r="C20" s="299"/>
      <c r="D20" s="336"/>
      <c r="E20" s="337" t="s">
        <v>40</v>
      </c>
      <c r="F20" s="299"/>
      <c r="G20" s="336"/>
      <c r="H20" s="337" t="s">
        <v>41</v>
      </c>
      <c r="I20" s="299"/>
      <c r="J20" s="300"/>
    </row>
    <row r="21" spans="2:10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0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</row>
    <row r="23" spans="2:10">
      <c r="B23" s="31" t="s">
        <v>32</v>
      </c>
      <c r="C23" s="338" t="str">
        <f>VLOOKUP(B6,bdcreas!A:AB,28,0)</f>
        <v>Rua XV de Novembro, n° 66</v>
      </c>
      <c r="D23" s="338"/>
      <c r="E23" s="338"/>
      <c r="F23" s="338"/>
      <c r="G23" s="339"/>
      <c r="H23" s="168" t="s">
        <v>33</v>
      </c>
      <c r="I23" s="204">
        <f>VLOOKUP(B6,bdcreas!A:X,24,0)</f>
        <v>98920000</v>
      </c>
      <c r="J23" s="309"/>
    </row>
    <row r="24" spans="2:10" ht="15.75" thickBot="1">
      <c r="B24" s="169" t="s">
        <v>34</v>
      </c>
      <c r="C24" s="299" t="str">
        <f>VLOOKUP(B6,bdcreas!A:V,22,0)</f>
        <v>55 - 35377500</v>
      </c>
      <c r="D24" s="336"/>
      <c r="E24" s="181" t="s">
        <v>35</v>
      </c>
      <c r="F24" s="344" t="str">
        <f>VLOOKUP(B6,bdcreas!A:AE,31,0)</f>
        <v>comas_horizontina@horizontina.rs.gov.br</v>
      </c>
      <c r="G24" s="345"/>
      <c r="H24" s="345"/>
      <c r="I24" s="345"/>
      <c r="J24" s="346"/>
    </row>
    <row r="25" spans="2:10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0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0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0" ht="28.5" customHeight="1" thickBot="1">
      <c r="B28" s="209" t="s">
        <v>289</v>
      </c>
      <c r="C28" s="210"/>
      <c r="D28" s="210"/>
      <c r="E28" s="210"/>
      <c r="F28" s="210"/>
      <c r="G28" s="210"/>
      <c r="H28" s="210"/>
      <c r="I28" s="210"/>
      <c r="J28" s="211"/>
    </row>
    <row r="29" spans="2:10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0" ht="61.5" customHeight="1" thickBot="1">
      <c r="B30" s="233" t="s">
        <v>276</v>
      </c>
      <c r="C30" s="326"/>
      <c r="D30" s="326"/>
      <c r="E30" s="326"/>
      <c r="F30" s="326"/>
      <c r="G30" s="326"/>
      <c r="H30" s="326"/>
      <c r="I30" s="326"/>
      <c r="J30" s="327"/>
    </row>
    <row r="31" spans="2:10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0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2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2:10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2:10" ht="20.25" customHeight="1">
      <c r="B35" s="310" t="s">
        <v>157</v>
      </c>
      <c r="C35" s="328"/>
      <c r="D35" s="328"/>
      <c r="E35" s="328"/>
      <c r="F35" s="328"/>
      <c r="G35" s="328"/>
      <c r="H35" s="328"/>
      <c r="I35" s="328"/>
      <c r="J35" s="329"/>
    </row>
    <row r="36" spans="2:10">
      <c r="B36" s="330"/>
      <c r="C36" s="331"/>
      <c r="D36" s="331"/>
      <c r="E36" s="331"/>
      <c r="F36" s="331"/>
      <c r="G36" s="331"/>
      <c r="H36" s="331"/>
      <c r="I36" s="331"/>
      <c r="J36" s="332"/>
    </row>
    <row r="37" spans="2:10" ht="9" customHeight="1" thickBot="1">
      <c r="B37" s="333"/>
      <c r="C37" s="334"/>
      <c r="D37" s="334"/>
      <c r="E37" s="334"/>
      <c r="F37" s="334"/>
      <c r="G37" s="334"/>
      <c r="H37" s="334"/>
      <c r="I37" s="334"/>
      <c r="J37" s="335"/>
    </row>
    <row r="38" spans="2:10" s="6" customFormat="1" ht="9" customHeight="1" thickBot="1">
      <c r="B38" s="73"/>
      <c r="C38" s="73"/>
      <c r="D38" s="73"/>
      <c r="E38" s="73"/>
      <c r="F38" s="73"/>
      <c r="G38" s="73"/>
      <c r="H38" s="73"/>
      <c r="I38" s="73"/>
      <c r="J38" s="73"/>
    </row>
    <row r="39" spans="2:10" ht="28.5" customHeight="1" thickBot="1">
      <c r="B39" s="209" t="s">
        <v>286</v>
      </c>
      <c r="C39" s="210"/>
      <c r="D39" s="210"/>
      <c r="E39" s="210"/>
      <c r="F39" s="210"/>
      <c r="G39" s="210"/>
      <c r="H39" s="210"/>
      <c r="I39" s="210"/>
      <c r="J39" s="211"/>
    </row>
    <row r="40" spans="2:10" ht="36" customHeight="1" thickBot="1">
      <c r="B40" s="65" t="s">
        <v>9</v>
      </c>
      <c r="C40" s="219" t="s">
        <v>11</v>
      </c>
      <c r="D40" s="220"/>
      <c r="E40" s="220"/>
      <c r="F40" s="220"/>
      <c r="G40" s="220"/>
      <c r="H40" s="220"/>
      <c r="I40" s="221"/>
      <c r="J40" s="72" t="s">
        <v>10</v>
      </c>
    </row>
    <row r="41" spans="2:10" ht="31.5" customHeight="1">
      <c r="B41" s="61">
        <v>1</v>
      </c>
      <c r="C41" s="320" t="s">
        <v>158</v>
      </c>
      <c r="D41" s="321"/>
      <c r="E41" s="321"/>
      <c r="F41" s="321"/>
      <c r="G41" s="321"/>
      <c r="H41" s="321"/>
      <c r="I41" s="322"/>
      <c r="J41" s="60"/>
    </row>
    <row r="42" spans="2:10" ht="31.5" customHeight="1">
      <c r="B42" s="61">
        <v>2</v>
      </c>
      <c r="C42" s="240" t="s">
        <v>159</v>
      </c>
      <c r="D42" s="241"/>
      <c r="E42" s="241"/>
      <c r="F42" s="241"/>
      <c r="G42" s="241"/>
      <c r="H42" s="241"/>
      <c r="I42" s="242"/>
      <c r="J42" s="33"/>
    </row>
    <row r="43" spans="2:10" ht="31.5" customHeight="1">
      <c r="B43" s="61">
        <v>3</v>
      </c>
      <c r="C43" s="222" t="s">
        <v>118</v>
      </c>
      <c r="D43" s="223"/>
      <c r="E43" s="223"/>
      <c r="F43" s="223"/>
      <c r="G43" s="223"/>
      <c r="H43" s="223"/>
      <c r="I43" s="59"/>
      <c r="J43" s="33"/>
    </row>
    <row r="44" spans="2:10" ht="32.25" customHeight="1">
      <c r="B44" s="61">
        <v>4</v>
      </c>
      <c r="C44" s="224" t="s">
        <v>119</v>
      </c>
      <c r="D44" s="225"/>
      <c r="E44" s="225"/>
      <c r="F44" s="225"/>
      <c r="G44" s="225"/>
      <c r="H44" s="225"/>
      <c r="I44" s="226"/>
      <c r="J44" s="33"/>
    </row>
    <row r="45" spans="2:10" ht="38.25" customHeight="1" thickBot="1">
      <c r="B45" s="61">
        <v>5</v>
      </c>
      <c r="C45" s="323" t="s">
        <v>447</v>
      </c>
      <c r="D45" s="324"/>
      <c r="E45" s="324"/>
      <c r="F45" s="324"/>
      <c r="G45" s="324"/>
      <c r="H45" s="324"/>
      <c r="I45" s="325"/>
      <c r="J45" s="55"/>
    </row>
    <row r="46" spans="2:10" ht="32.25" customHeight="1" thickBot="1">
      <c r="B46" s="227" t="s">
        <v>449</v>
      </c>
      <c r="C46" s="228"/>
      <c r="D46" s="228"/>
      <c r="E46" s="228"/>
      <c r="F46" s="228"/>
      <c r="G46" s="228"/>
      <c r="H46" s="228"/>
      <c r="I46" s="228"/>
      <c r="J46" s="229"/>
    </row>
    <row r="47" spans="2:10" ht="15" customHeight="1" thickBot="1">
      <c r="B47" s="319"/>
      <c r="C47" s="319"/>
      <c r="D47" s="319"/>
      <c r="E47" s="319"/>
      <c r="F47" s="319"/>
      <c r="G47" s="319"/>
      <c r="H47" s="319"/>
      <c r="I47" s="319"/>
      <c r="J47" s="319"/>
    </row>
    <row r="48" spans="2:10" ht="37.5" customHeight="1" thickBot="1">
      <c r="B48" s="56"/>
      <c r="C48" s="56"/>
      <c r="D48" s="56"/>
      <c r="E48" s="56"/>
      <c r="F48" s="56"/>
      <c r="G48" s="56"/>
      <c r="H48" s="56"/>
      <c r="I48" s="56"/>
      <c r="J48" s="57"/>
    </row>
    <row r="49" spans="2:12" ht="15" customHeight="1" thickBot="1">
      <c r="B49" s="26" t="s">
        <v>287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>
      <c r="B51" s="254" t="s">
        <v>450</v>
      </c>
      <c r="C51" s="255"/>
      <c r="D51" s="255"/>
      <c r="E51" s="255"/>
      <c r="F51" s="255"/>
      <c r="G51" s="255"/>
      <c r="H51" s="255"/>
      <c r="I51" s="256"/>
      <c r="J51" s="62">
        <v>19320</v>
      </c>
    </row>
    <row r="52" spans="2:12" ht="15" customHeight="1">
      <c r="B52" s="246" t="s">
        <v>451</v>
      </c>
      <c r="C52" s="247"/>
      <c r="D52" s="247"/>
      <c r="E52" s="247"/>
      <c r="F52" s="247"/>
      <c r="G52" s="247"/>
      <c r="H52" s="247"/>
      <c r="I52" s="248"/>
      <c r="J52" s="426">
        <v>7767.86</v>
      </c>
    </row>
    <row r="53" spans="2:12" ht="15" customHeight="1">
      <c r="B53" s="246" t="s">
        <v>452</v>
      </c>
      <c r="C53" s="247"/>
      <c r="D53" s="247"/>
      <c r="E53" s="247"/>
      <c r="F53" s="247"/>
      <c r="G53" s="247"/>
      <c r="H53" s="247"/>
      <c r="I53" s="248"/>
      <c r="J53" s="63"/>
    </row>
    <row r="54" spans="2:12" ht="15" customHeight="1" thickBot="1">
      <c r="B54" s="249" t="s">
        <v>453</v>
      </c>
      <c r="C54" s="250"/>
      <c r="D54" s="250"/>
      <c r="E54" s="250"/>
      <c r="F54" s="250"/>
      <c r="G54" s="250"/>
      <c r="H54" s="250"/>
      <c r="I54" s="251"/>
      <c r="J54" s="64"/>
    </row>
    <row r="55" spans="2:12" ht="15" customHeight="1" thickBot="1">
      <c r="B55" s="1"/>
      <c r="C55" s="1"/>
      <c r="D55" s="1"/>
      <c r="E55" s="1"/>
      <c r="F55" s="1"/>
      <c r="G55" s="1"/>
      <c r="H55" s="1"/>
      <c r="I55" s="1"/>
      <c r="J55" s="1"/>
    </row>
    <row r="56" spans="2:12" ht="15" customHeight="1">
      <c r="B56" s="257" t="s">
        <v>26</v>
      </c>
      <c r="C56" s="258"/>
      <c r="D56" s="258"/>
      <c r="E56" s="258"/>
      <c r="F56" s="258"/>
      <c r="G56" s="258"/>
      <c r="H56" s="258"/>
      <c r="I56" s="258"/>
      <c r="J56" s="259"/>
    </row>
    <row r="57" spans="2:12" ht="15" customHeight="1">
      <c r="B57" s="260"/>
      <c r="C57" s="261"/>
      <c r="D57" s="261"/>
      <c r="E57" s="261"/>
      <c r="F57" s="261"/>
      <c r="G57" s="261"/>
      <c r="H57" s="261"/>
      <c r="I57" s="261"/>
      <c r="J57" s="262"/>
    </row>
    <row r="58" spans="2:12" ht="15" customHeight="1">
      <c r="B58" s="7"/>
      <c r="C58" s="6"/>
      <c r="D58" s="6"/>
      <c r="E58" s="6"/>
      <c r="F58" s="6"/>
      <c r="G58" s="6"/>
      <c r="H58" s="6"/>
      <c r="I58" s="6"/>
      <c r="J58" s="35"/>
    </row>
    <row r="59" spans="2:12" ht="15" customHeight="1">
      <c r="B59" s="36" t="s">
        <v>47</v>
      </c>
      <c r="C59" s="74">
        <f ca="1">TODAY()</f>
        <v>44616</v>
      </c>
      <c r="D59" s="6"/>
      <c r="E59" s="6"/>
      <c r="F59" s="6"/>
      <c r="G59" s="6"/>
      <c r="H59" s="6"/>
      <c r="I59" s="6"/>
      <c r="J59" s="35"/>
    </row>
    <row r="60" spans="2:12" ht="15" customHeight="1">
      <c r="B60" s="7"/>
      <c r="C60" s="6"/>
      <c r="D60" s="6"/>
      <c r="E60" s="6"/>
      <c r="F60" s="263"/>
      <c r="G60" s="263"/>
      <c r="H60" s="263"/>
      <c r="I60" s="263"/>
      <c r="J60" s="264"/>
    </row>
    <row r="61" spans="2:12" s="6" customFormat="1" ht="15.75" customHeight="1">
      <c r="B61" s="7"/>
      <c r="F61" s="252" t="str">
        <f>VLOOKUP(B6,bdcreas!1:1048576,10,FALSE)</f>
        <v xml:space="preserve">	JONES JEHN DA CUNHA</v>
      </c>
      <c r="G61" s="252"/>
      <c r="H61" s="252"/>
      <c r="I61" s="252"/>
      <c r="J61" s="253"/>
    </row>
    <row r="62" spans="2:12" ht="28.5" customHeight="1" thickBot="1">
      <c r="B62" s="5"/>
      <c r="C62" s="4"/>
      <c r="D62" s="4"/>
      <c r="E62" s="4"/>
      <c r="F62" s="4"/>
      <c r="G62" s="4"/>
      <c r="H62" s="4"/>
      <c r="I62" s="4"/>
      <c r="J62" s="3"/>
      <c r="L62" s="58"/>
    </row>
    <row r="63" spans="2:12" ht="9" customHeight="1"/>
    <row r="64" spans="2:12" ht="28.5" customHeight="1"/>
    <row r="65" ht="28.5" customHeight="1"/>
    <row r="66" ht="28.5" customHeight="1"/>
    <row r="67" ht="9" customHeight="1"/>
    <row r="68" ht="14.45" customHeight="1"/>
  </sheetData>
  <mergeCells count="51">
    <mergeCell ref="B52:I52"/>
    <mergeCell ref="C13:J13"/>
    <mergeCell ref="B15:J15"/>
    <mergeCell ref="B16:J16"/>
    <mergeCell ref="F24:J24"/>
    <mergeCell ref="C8:D8"/>
    <mergeCell ref="F8:H8"/>
    <mergeCell ref="C9:J9"/>
    <mergeCell ref="B11:J11"/>
    <mergeCell ref="B12:C12"/>
    <mergeCell ref="B17:J17"/>
    <mergeCell ref="C18:D18"/>
    <mergeCell ref="E18:J18"/>
    <mergeCell ref="B14:J14"/>
    <mergeCell ref="D12:G12"/>
    <mergeCell ref="C19:D19"/>
    <mergeCell ref="E19:J19"/>
    <mergeCell ref="B2:J2"/>
    <mergeCell ref="B3:J3"/>
    <mergeCell ref="B5:J5"/>
    <mergeCell ref="B6:I6"/>
    <mergeCell ref="C7:D7"/>
    <mergeCell ref="F7:J7"/>
    <mergeCell ref="B20:D20"/>
    <mergeCell ref="E20:G20"/>
    <mergeCell ref="H20:J20"/>
    <mergeCell ref="B22:J22"/>
    <mergeCell ref="B26:J26"/>
    <mergeCell ref="C23:G23"/>
    <mergeCell ref="I23:J23"/>
    <mergeCell ref="C24:D24"/>
    <mergeCell ref="B28:J28"/>
    <mergeCell ref="B30:J30"/>
    <mergeCell ref="B32:J32"/>
    <mergeCell ref="B34:J34"/>
    <mergeCell ref="B35:J37"/>
    <mergeCell ref="B39:J39"/>
    <mergeCell ref="C40:I40"/>
    <mergeCell ref="B51:I51"/>
    <mergeCell ref="B46:J46"/>
    <mergeCell ref="B47:J47"/>
    <mergeCell ref="C41:I41"/>
    <mergeCell ref="C42:I42"/>
    <mergeCell ref="C43:H43"/>
    <mergeCell ref="C44:I44"/>
    <mergeCell ref="C45:I45"/>
    <mergeCell ref="B56:J57"/>
    <mergeCell ref="F60:J60"/>
    <mergeCell ref="F61:J61"/>
    <mergeCell ref="B53:I53"/>
    <mergeCell ref="B54:I54"/>
  </mergeCells>
  <dataValidations count="1">
    <dataValidation type="list" allowBlank="1" showInputMessage="1" showErrorMessage="1" sqref="J41:J45 J48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2"/>
  <sheetViews>
    <sheetView workbookViewId="0"/>
  </sheetViews>
  <sheetFormatPr defaultColWidth="9.140625" defaultRowHeight="15"/>
  <cols>
    <col min="1" max="1" width="3" style="76" customWidth="1"/>
    <col min="2" max="2" width="5.85546875" style="76" customWidth="1"/>
    <col min="3" max="3" width="12.7109375" style="76" customWidth="1"/>
    <col min="4" max="4" width="30.28515625" style="76" customWidth="1"/>
    <col min="5" max="5" width="11.7109375" style="76" customWidth="1"/>
    <col min="6" max="6" width="12.42578125" style="76" customWidth="1"/>
    <col min="7" max="7" width="13.5703125" style="76" customWidth="1"/>
    <col min="8" max="8" width="28.42578125" style="76" customWidth="1"/>
    <col min="9" max="9" width="19.28515625" style="76" customWidth="1"/>
    <col min="10" max="10" width="3.7109375" style="76" customWidth="1"/>
    <col min="11" max="11" width="3.42578125" style="76" customWidth="1"/>
    <col min="12" max="16384" width="9.140625" style="76"/>
  </cols>
  <sheetData>
    <row r="1" spans="1:10" ht="15.75">
      <c r="B1" s="410" t="s">
        <v>343</v>
      </c>
      <c r="C1" s="411"/>
      <c r="D1" s="411"/>
      <c r="E1" s="411"/>
      <c r="F1" s="411"/>
      <c r="G1" s="411"/>
      <c r="H1" s="411"/>
      <c r="I1" s="412"/>
    </row>
    <row r="2" spans="1:10" ht="15.75">
      <c r="B2" s="413" t="s">
        <v>344</v>
      </c>
      <c r="C2" s="414"/>
      <c r="D2" s="414"/>
      <c r="E2" s="414"/>
      <c r="F2" s="414"/>
      <c r="G2" s="414"/>
      <c r="H2" s="414"/>
      <c r="I2" s="415"/>
    </row>
    <row r="3" spans="1:10" ht="16.5" thickBot="1">
      <c r="B3" s="416" t="s">
        <v>124</v>
      </c>
      <c r="C3" s="417"/>
      <c r="D3" s="417"/>
      <c r="E3" s="417"/>
      <c r="F3" s="417"/>
      <c r="G3" s="417"/>
      <c r="H3" s="417"/>
      <c r="I3" s="418"/>
    </row>
    <row r="4" spans="1:10" ht="9" customHeight="1" thickBot="1">
      <c r="B4" s="77"/>
      <c r="C4" s="78"/>
      <c r="D4" s="78"/>
      <c r="E4" s="78"/>
      <c r="F4" s="78"/>
      <c r="G4" s="78"/>
      <c r="H4" s="78"/>
      <c r="I4" s="78"/>
    </row>
    <row r="5" spans="1:10" ht="19.5" thickBot="1">
      <c r="B5" s="419" t="s">
        <v>125</v>
      </c>
      <c r="C5" s="420"/>
      <c r="D5" s="420"/>
      <c r="E5" s="420"/>
      <c r="F5" s="420"/>
      <c r="G5" s="420"/>
      <c r="H5" s="420"/>
      <c r="I5" s="421"/>
    </row>
    <row r="6" spans="1:10" ht="6" customHeight="1" thickBot="1">
      <c r="B6" s="79"/>
      <c r="C6" s="79"/>
      <c r="D6" s="79"/>
      <c r="E6" s="79"/>
      <c r="F6" s="79"/>
      <c r="G6" s="79"/>
      <c r="H6" s="79"/>
    </row>
    <row r="7" spans="1:10" ht="15" customHeight="1" thickBot="1">
      <c r="B7" s="398" t="s">
        <v>126</v>
      </c>
      <c r="C7" s="399"/>
      <c r="D7" s="422"/>
      <c r="E7" s="422"/>
      <c r="F7" s="422"/>
      <c r="G7" s="422"/>
      <c r="H7" s="422"/>
      <c r="I7" s="423"/>
    </row>
    <row r="8" spans="1:10" ht="6" customHeight="1" thickBot="1">
      <c r="B8" s="80"/>
      <c r="C8" s="80"/>
      <c r="D8" s="80"/>
      <c r="E8" s="80"/>
      <c r="F8" s="80"/>
      <c r="G8" s="80"/>
      <c r="H8" s="81"/>
    </row>
    <row r="9" spans="1:10" ht="16.5" thickBot="1">
      <c r="B9" s="398" t="s">
        <v>127</v>
      </c>
      <c r="C9" s="399"/>
      <c r="D9" s="400"/>
      <c r="E9" s="400"/>
      <c r="F9" s="401"/>
      <c r="G9" s="82" t="s">
        <v>128</v>
      </c>
      <c r="H9" s="83" t="s">
        <v>129</v>
      </c>
      <c r="I9" s="84"/>
      <c r="J9" s="85"/>
    </row>
    <row r="10" spans="1:10" ht="6.75" customHeight="1" thickBot="1">
      <c r="B10" s="86"/>
      <c r="C10" s="86"/>
      <c r="D10" s="87"/>
      <c r="E10" s="87"/>
      <c r="F10" s="87"/>
      <c r="G10" s="87"/>
      <c r="H10" s="87"/>
    </row>
    <row r="11" spans="1:10" ht="15.75" thickBot="1">
      <c r="B11" s="394" t="s">
        <v>130</v>
      </c>
      <c r="C11" s="395"/>
      <c r="D11" s="396"/>
      <c r="E11" s="396"/>
      <c r="F11" s="396"/>
      <c r="G11" s="396"/>
      <c r="H11" s="396"/>
      <c r="I11" s="397"/>
    </row>
    <row r="12" spans="1:10">
      <c r="B12" s="402" t="s">
        <v>131</v>
      </c>
      <c r="C12" s="403"/>
      <c r="D12" s="403"/>
      <c r="E12" s="403"/>
      <c r="F12" s="403"/>
      <c r="G12" s="402" t="s">
        <v>132</v>
      </c>
      <c r="H12" s="406" t="s">
        <v>133</v>
      </c>
      <c r="I12" s="407"/>
    </row>
    <row r="13" spans="1:10" ht="15.75" thickBot="1">
      <c r="A13" s="88"/>
      <c r="B13" s="404"/>
      <c r="C13" s="405"/>
      <c r="D13" s="405"/>
      <c r="E13" s="405"/>
      <c r="F13" s="405"/>
      <c r="G13" s="404"/>
      <c r="H13" s="408"/>
      <c r="I13" s="409"/>
    </row>
    <row r="14" spans="1:10" s="89" customFormat="1" ht="15.75" thickBot="1">
      <c r="B14" s="388" t="s">
        <v>134</v>
      </c>
      <c r="C14" s="389"/>
      <c r="D14" s="389"/>
      <c r="E14" s="389"/>
      <c r="F14" s="389"/>
      <c r="G14" s="90"/>
      <c r="H14" s="390"/>
      <c r="I14" s="391"/>
    </row>
    <row r="15" spans="1:10" s="89" customFormat="1" ht="15.75" thickBot="1">
      <c r="B15" s="365" t="s">
        <v>135</v>
      </c>
      <c r="C15" s="366"/>
      <c r="D15" s="366"/>
      <c r="E15" s="366"/>
      <c r="F15" s="367"/>
      <c r="G15" s="91">
        <f>SUM(G14:G14)</f>
        <v>0</v>
      </c>
      <c r="H15" s="392">
        <f>SUM(H14:I14)</f>
        <v>0</v>
      </c>
      <c r="I15" s="393"/>
    </row>
    <row r="16" spans="1:10" s="89" customFormat="1" ht="15.75" thickBot="1">
      <c r="B16" s="92"/>
      <c r="C16" s="93"/>
      <c r="D16" s="93"/>
      <c r="E16" s="93"/>
      <c r="F16" s="93"/>
      <c r="G16" s="93"/>
      <c r="H16" s="93"/>
      <c r="I16" s="94"/>
    </row>
    <row r="17" spans="2:9" s="89" customFormat="1" ht="15.75" thickBot="1">
      <c r="B17" s="394" t="s">
        <v>136</v>
      </c>
      <c r="C17" s="395"/>
      <c r="D17" s="396"/>
      <c r="E17" s="396"/>
      <c r="F17" s="396"/>
      <c r="G17" s="396"/>
      <c r="H17" s="396"/>
      <c r="I17" s="397"/>
    </row>
    <row r="18" spans="2:9" s="89" customFormat="1">
      <c r="B18" s="384" t="s">
        <v>137</v>
      </c>
      <c r="C18" s="384" t="s">
        <v>138</v>
      </c>
      <c r="D18" s="386" t="s">
        <v>139</v>
      </c>
      <c r="E18" s="386" t="s">
        <v>140</v>
      </c>
      <c r="F18" s="386" t="s">
        <v>141</v>
      </c>
      <c r="G18" s="384" t="s">
        <v>142</v>
      </c>
      <c r="H18" s="386" t="s">
        <v>143</v>
      </c>
      <c r="I18" s="384" t="s">
        <v>144</v>
      </c>
    </row>
    <row r="19" spans="2:9" s="89" customFormat="1" ht="15.75" thickBot="1">
      <c r="B19" s="385"/>
      <c r="C19" s="385"/>
      <c r="D19" s="387"/>
      <c r="E19" s="387"/>
      <c r="F19" s="387"/>
      <c r="G19" s="385"/>
      <c r="H19" s="387"/>
      <c r="I19" s="385"/>
    </row>
    <row r="20" spans="2:9" s="89" customFormat="1">
      <c r="B20" s="95">
        <v>1</v>
      </c>
      <c r="C20" s="96"/>
      <c r="D20" s="96"/>
      <c r="E20" s="96"/>
      <c r="F20" s="96"/>
      <c r="G20" s="96"/>
      <c r="H20" s="97"/>
      <c r="I20" s="98"/>
    </row>
    <row r="21" spans="2:9" s="89" customFormat="1">
      <c r="B21" s="99">
        <v>2</v>
      </c>
      <c r="C21" s="100"/>
      <c r="D21" s="100"/>
      <c r="E21" s="100"/>
      <c r="F21" s="100"/>
      <c r="G21" s="100"/>
      <c r="H21" s="100"/>
      <c r="I21" s="101"/>
    </row>
    <row r="22" spans="2:9" s="89" customFormat="1">
      <c r="B22" s="99">
        <v>3</v>
      </c>
      <c r="C22" s="100"/>
      <c r="D22" s="100"/>
      <c r="E22" s="100"/>
      <c r="F22" s="100"/>
      <c r="G22" s="100"/>
      <c r="H22" s="100"/>
      <c r="I22" s="101"/>
    </row>
    <row r="23" spans="2:9" s="89" customFormat="1">
      <c r="B23" s="99">
        <v>4</v>
      </c>
      <c r="C23" s="100"/>
      <c r="D23" s="100"/>
      <c r="E23" s="100"/>
      <c r="F23" s="100"/>
      <c r="G23" s="100"/>
      <c r="H23" s="100"/>
      <c r="I23" s="101"/>
    </row>
    <row r="24" spans="2:9" s="89" customFormat="1">
      <c r="B24" s="99">
        <v>5</v>
      </c>
      <c r="C24" s="100"/>
      <c r="D24" s="100"/>
      <c r="E24" s="100"/>
      <c r="F24" s="100"/>
      <c r="G24" s="100"/>
      <c r="H24" s="100"/>
      <c r="I24" s="101"/>
    </row>
    <row r="25" spans="2:9" s="89" customFormat="1">
      <c r="B25" s="99">
        <v>6</v>
      </c>
      <c r="C25" s="100"/>
      <c r="D25" s="100"/>
      <c r="E25" s="100"/>
      <c r="F25" s="100"/>
      <c r="G25" s="100"/>
      <c r="H25" s="100"/>
      <c r="I25" s="101"/>
    </row>
    <row r="26" spans="2:9" s="89" customFormat="1">
      <c r="B26" s="99">
        <v>7</v>
      </c>
      <c r="C26" s="100"/>
      <c r="D26" s="100"/>
      <c r="E26" s="100"/>
      <c r="F26" s="100"/>
      <c r="G26" s="100"/>
      <c r="H26" s="100"/>
      <c r="I26" s="101"/>
    </row>
    <row r="27" spans="2:9" s="89" customFormat="1">
      <c r="B27" s="99">
        <v>8</v>
      </c>
      <c r="C27" s="100"/>
      <c r="D27" s="100"/>
      <c r="E27" s="100"/>
      <c r="F27" s="100"/>
      <c r="G27" s="100"/>
      <c r="H27" s="100"/>
      <c r="I27" s="101"/>
    </row>
    <row r="28" spans="2:9" s="89" customFormat="1">
      <c r="B28" s="99">
        <v>9</v>
      </c>
      <c r="C28" s="100"/>
      <c r="D28" s="100"/>
      <c r="E28" s="100"/>
      <c r="F28" s="100"/>
      <c r="G28" s="100"/>
      <c r="H28" s="100"/>
      <c r="I28" s="101"/>
    </row>
    <row r="29" spans="2:9" s="89" customFormat="1">
      <c r="B29" s="99">
        <v>10</v>
      </c>
      <c r="C29" s="100"/>
      <c r="D29" s="100"/>
      <c r="E29" s="100"/>
      <c r="F29" s="100"/>
      <c r="G29" s="100"/>
      <c r="H29" s="100"/>
      <c r="I29" s="101"/>
    </row>
    <row r="30" spans="2:9" s="89" customFormat="1">
      <c r="B30" s="99">
        <v>11</v>
      </c>
      <c r="C30" s="100"/>
      <c r="D30" s="100"/>
      <c r="E30" s="100"/>
      <c r="F30" s="100"/>
      <c r="G30" s="100"/>
      <c r="H30" s="100"/>
      <c r="I30" s="101"/>
    </row>
    <row r="31" spans="2:9" s="89" customFormat="1">
      <c r="B31" s="99">
        <v>12</v>
      </c>
      <c r="C31" s="100"/>
      <c r="D31" s="100"/>
      <c r="E31" s="100"/>
      <c r="F31" s="100"/>
      <c r="G31" s="100"/>
      <c r="H31" s="100"/>
      <c r="I31" s="101"/>
    </row>
    <row r="32" spans="2:9" s="89" customFormat="1">
      <c r="B32" s="99">
        <v>13</v>
      </c>
      <c r="C32" s="100"/>
      <c r="D32" s="100"/>
      <c r="E32" s="100"/>
      <c r="F32" s="100"/>
      <c r="G32" s="100"/>
      <c r="H32" s="100"/>
      <c r="I32" s="101"/>
    </row>
    <row r="33" spans="1:11" s="89" customFormat="1">
      <c r="B33" s="99">
        <v>14</v>
      </c>
      <c r="C33" s="100"/>
      <c r="D33" s="100"/>
      <c r="E33" s="100"/>
      <c r="F33" s="100"/>
      <c r="G33" s="100"/>
      <c r="H33" s="100"/>
      <c r="I33" s="101"/>
    </row>
    <row r="34" spans="1:11" s="89" customFormat="1">
      <c r="B34" s="99">
        <v>15</v>
      </c>
      <c r="C34" s="100"/>
      <c r="D34" s="100"/>
      <c r="E34" s="100"/>
      <c r="F34" s="100"/>
      <c r="G34" s="100"/>
      <c r="H34" s="100"/>
      <c r="I34" s="101"/>
    </row>
    <row r="35" spans="1:11" s="89" customFormat="1">
      <c r="B35" s="99">
        <v>16</v>
      </c>
      <c r="C35" s="100"/>
      <c r="D35" s="100"/>
      <c r="E35" s="100"/>
      <c r="F35" s="100"/>
      <c r="G35" s="100"/>
      <c r="H35" s="100"/>
      <c r="I35" s="101"/>
    </row>
    <row r="36" spans="1:11" s="89" customFormat="1">
      <c r="B36" s="99">
        <v>17</v>
      </c>
      <c r="C36" s="100"/>
      <c r="D36" s="100"/>
      <c r="E36" s="100"/>
      <c r="F36" s="100"/>
      <c r="G36" s="100"/>
      <c r="H36" s="100"/>
      <c r="I36" s="101"/>
    </row>
    <row r="37" spans="1:11" s="89" customFormat="1" ht="15.75" thickBot="1">
      <c r="B37" s="102">
        <v>18</v>
      </c>
      <c r="C37" s="103"/>
      <c r="D37" s="103"/>
      <c r="E37" s="103"/>
      <c r="F37" s="103"/>
      <c r="G37" s="103"/>
      <c r="H37" s="103"/>
      <c r="I37" s="104"/>
    </row>
    <row r="38" spans="1:11" s="89" customFormat="1" ht="3.75" customHeight="1">
      <c r="A38" s="105"/>
      <c r="B38" s="93"/>
      <c r="C38" s="93"/>
      <c r="D38" s="93"/>
      <c r="E38" s="93"/>
      <c r="F38" s="93"/>
      <c r="G38" s="93"/>
      <c r="H38" s="93"/>
      <c r="I38" s="93"/>
      <c r="J38" s="105"/>
    </row>
    <row r="39" spans="1:11" ht="18" customHeight="1" thickBot="1">
      <c r="B39" s="381" t="s">
        <v>136</v>
      </c>
      <c r="C39" s="382"/>
      <c r="D39" s="382"/>
      <c r="E39" s="382"/>
      <c r="F39" s="382"/>
      <c r="G39" s="382"/>
      <c r="H39" s="382"/>
      <c r="I39" s="383"/>
      <c r="K39" s="76" t="s">
        <v>46</v>
      </c>
    </row>
    <row r="40" spans="1:11">
      <c r="B40" s="384" t="s">
        <v>137</v>
      </c>
      <c r="C40" s="384" t="s">
        <v>145</v>
      </c>
      <c r="D40" s="386" t="s">
        <v>146</v>
      </c>
      <c r="E40" s="386" t="s">
        <v>140</v>
      </c>
      <c r="F40" s="386" t="s">
        <v>141</v>
      </c>
      <c r="G40" s="384" t="s">
        <v>142</v>
      </c>
      <c r="H40" s="386" t="s">
        <v>143</v>
      </c>
      <c r="I40" s="384" t="s">
        <v>144</v>
      </c>
    </row>
    <row r="41" spans="1:11" ht="15.75" thickBot="1">
      <c r="B41" s="385"/>
      <c r="C41" s="385"/>
      <c r="D41" s="387"/>
      <c r="E41" s="387"/>
      <c r="F41" s="387"/>
      <c r="G41" s="385"/>
      <c r="H41" s="387"/>
      <c r="I41" s="385"/>
    </row>
    <row r="42" spans="1:11" s="89" customFormat="1">
      <c r="B42" s="99">
        <v>19</v>
      </c>
      <c r="C42" s="96"/>
      <c r="D42" s="106"/>
      <c r="E42" s="106"/>
      <c r="F42" s="106"/>
      <c r="G42" s="106"/>
      <c r="H42" s="106"/>
      <c r="I42" s="107"/>
    </row>
    <row r="43" spans="1:11" s="89" customFormat="1">
      <c r="B43" s="99">
        <v>20</v>
      </c>
      <c r="C43" s="100"/>
      <c r="D43" s="108"/>
      <c r="E43" s="108"/>
      <c r="F43" s="109"/>
      <c r="G43" s="109"/>
      <c r="H43" s="109"/>
      <c r="I43" s="110"/>
    </row>
    <row r="44" spans="1:11" s="89" customFormat="1">
      <c r="B44" s="99">
        <v>21</v>
      </c>
      <c r="C44" s="100"/>
      <c r="D44" s="108"/>
      <c r="E44" s="108"/>
      <c r="F44" s="109"/>
      <c r="G44" s="109"/>
      <c r="H44" s="109"/>
      <c r="I44" s="110"/>
    </row>
    <row r="45" spans="1:11" s="89" customFormat="1">
      <c r="B45" s="99">
        <v>22</v>
      </c>
      <c r="C45" s="100"/>
      <c r="D45" s="108"/>
      <c r="E45" s="108"/>
      <c r="F45" s="109"/>
      <c r="G45" s="109"/>
      <c r="H45" s="109"/>
      <c r="I45" s="110"/>
    </row>
    <row r="46" spans="1:11" s="89" customFormat="1">
      <c r="B46" s="99">
        <v>23</v>
      </c>
      <c r="C46" s="100"/>
      <c r="D46" s="108"/>
      <c r="E46" s="108"/>
      <c r="F46" s="109"/>
      <c r="G46" s="109"/>
      <c r="H46" s="109"/>
      <c r="I46" s="110"/>
    </row>
    <row r="47" spans="1:11" s="89" customFormat="1">
      <c r="B47" s="99">
        <v>24</v>
      </c>
      <c r="C47" s="100"/>
      <c r="D47" s="108"/>
      <c r="E47" s="108"/>
      <c r="F47" s="109"/>
      <c r="G47" s="109"/>
      <c r="H47" s="109"/>
      <c r="I47" s="110"/>
    </row>
    <row r="48" spans="1:11" s="89" customFormat="1">
      <c r="B48" s="99">
        <v>25</v>
      </c>
      <c r="C48" s="100"/>
      <c r="D48" s="108"/>
      <c r="E48" s="108"/>
      <c r="F48" s="109"/>
      <c r="G48" s="109"/>
      <c r="H48" s="109"/>
      <c r="I48" s="110"/>
    </row>
    <row r="49" spans="2:12" s="89" customFormat="1">
      <c r="B49" s="99">
        <v>26</v>
      </c>
      <c r="C49" s="100"/>
      <c r="D49" s="108"/>
      <c r="E49" s="108"/>
      <c r="F49" s="109"/>
      <c r="G49" s="109"/>
      <c r="H49" s="109"/>
      <c r="I49" s="110"/>
    </row>
    <row r="50" spans="2:12" s="89" customFormat="1">
      <c r="B50" s="99">
        <v>27</v>
      </c>
      <c r="C50" s="100"/>
      <c r="D50" s="108"/>
      <c r="E50" s="108"/>
      <c r="F50" s="109"/>
      <c r="G50" s="109"/>
      <c r="H50" s="109"/>
      <c r="I50" s="110"/>
    </row>
    <row r="51" spans="2:12" s="89" customFormat="1">
      <c r="B51" s="99">
        <v>28</v>
      </c>
      <c r="C51" s="100"/>
      <c r="D51" s="108"/>
      <c r="E51" s="108"/>
      <c r="F51" s="109"/>
      <c r="G51" s="109"/>
      <c r="H51" s="109"/>
      <c r="I51" s="110"/>
    </row>
    <row r="52" spans="2:12" s="89" customFormat="1">
      <c r="B52" s="99">
        <v>29</v>
      </c>
      <c r="C52" s="100"/>
      <c r="D52" s="108"/>
      <c r="E52" s="108"/>
      <c r="F52" s="109"/>
      <c r="G52" s="109" t="s">
        <v>46</v>
      </c>
      <c r="H52" s="109"/>
      <c r="I52" s="110"/>
    </row>
    <row r="53" spans="2:12" s="89" customFormat="1">
      <c r="B53" s="99">
        <v>30</v>
      </c>
      <c r="C53" s="100"/>
      <c r="D53" s="108"/>
      <c r="E53" s="108"/>
      <c r="F53" s="109"/>
      <c r="G53" s="109"/>
      <c r="H53" s="111"/>
      <c r="I53" s="110"/>
    </row>
    <row r="54" spans="2:12" s="89" customFormat="1">
      <c r="B54" s="112">
        <v>31</v>
      </c>
      <c r="C54" s="100"/>
      <c r="D54" s="108"/>
      <c r="E54" s="108"/>
      <c r="F54" s="109"/>
      <c r="G54" s="109"/>
      <c r="H54" s="109"/>
      <c r="I54" s="110"/>
      <c r="L54" s="89" t="s">
        <v>46</v>
      </c>
    </row>
    <row r="55" spans="2:12" s="89" customFormat="1" ht="15.75" thickBot="1">
      <c r="B55" s="99">
        <v>32</v>
      </c>
      <c r="C55" s="100"/>
      <c r="D55" s="108"/>
      <c r="E55" s="108"/>
      <c r="F55" s="109"/>
      <c r="G55" s="109"/>
      <c r="H55" s="109"/>
      <c r="I55" s="110"/>
    </row>
    <row r="56" spans="2:12" s="89" customFormat="1" ht="15.75" thickBot="1">
      <c r="B56" s="365" t="s">
        <v>135</v>
      </c>
      <c r="C56" s="366"/>
      <c r="D56" s="366"/>
      <c r="E56" s="366"/>
      <c r="F56" s="366"/>
      <c r="G56" s="366"/>
      <c r="H56" s="367"/>
      <c r="I56" s="113">
        <f>SUM(I41:I55)</f>
        <v>0</v>
      </c>
    </row>
    <row r="57" spans="2:12" ht="16.5" thickBot="1">
      <c r="B57" s="368" t="s">
        <v>147</v>
      </c>
      <c r="C57" s="369"/>
      <c r="D57" s="369"/>
      <c r="E57" s="369"/>
      <c r="F57" s="369"/>
      <c r="G57" s="369"/>
      <c r="H57" s="370">
        <f>SUM(I42:I55)</f>
        <v>0</v>
      </c>
      <c r="I57" s="371"/>
    </row>
    <row r="58" spans="2:12" s="114" customFormat="1" ht="10.5" customHeight="1" thickBot="1">
      <c r="B58" s="115"/>
      <c r="C58" s="115"/>
      <c r="D58" s="115"/>
      <c r="E58" s="115"/>
      <c r="F58" s="115"/>
      <c r="G58" s="115"/>
      <c r="H58" s="115"/>
    </row>
    <row r="59" spans="2:12" ht="16.5" thickBot="1">
      <c r="B59" s="372" t="s">
        <v>148</v>
      </c>
      <c r="C59" s="373"/>
      <c r="D59" s="373"/>
      <c r="E59" s="373"/>
      <c r="F59" s="373"/>
      <c r="G59" s="373"/>
      <c r="H59" s="373"/>
      <c r="I59" s="374"/>
    </row>
    <row r="60" spans="2:12" s="116" customFormat="1" ht="15" customHeight="1">
      <c r="B60" s="375"/>
      <c r="C60" s="376"/>
      <c r="D60" s="376"/>
      <c r="E60" s="376"/>
      <c r="F60" s="376"/>
      <c r="G60" s="376"/>
      <c r="H60" s="376"/>
      <c r="I60" s="377"/>
    </row>
    <row r="61" spans="2:12" ht="41.25" customHeight="1" thickBot="1">
      <c r="B61" s="378"/>
      <c r="C61" s="379"/>
      <c r="D61" s="379"/>
      <c r="E61" s="379"/>
      <c r="F61" s="379"/>
      <c r="G61" s="379"/>
      <c r="H61" s="379"/>
      <c r="I61" s="380"/>
    </row>
    <row r="62" spans="2:12" ht="15.75">
      <c r="B62" s="358" t="s">
        <v>149</v>
      </c>
      <c r="C62" s="359"/>
      <c r="D62" s="359"/>
      <c r="E62" s="117"/>
      <c r="F62" s="358" t="s">
        <v>150</v>
      </c>
      <c r="G62" s="359"/>
      <c r="H62" s="359"/>
      <c r="I62" s="118"/>
    </row>
    <row r="63" spans="2:12" ht="9.75" customHeight="1">
      <c r="B63" s="119"/>
      <c r="C63" s="120"/>
      <c r="D63" s="120"/>
      <c r="E63" s="121"/>
      <c r="F63" s="120"/>
      <c r="G63" s="120"/>
      <c r="H63" s="120"/>
      <c r="I63" s="118"/>
    </row>
    <row r="64" spans="2:12">
      <c r="B64" s="122" t="s">
        <v>151</v>
      </c>
      <c r="C64" s="123"/>
      <c r="D64" s="120"/>
      <c r="E64" s="120"/>
      <c r="F64" s="122" t="s">
        <v>151</v>
      </c>
      <c r="G64" s="120"/>
      <c r="H64" s="120"/>
      <c r="I64" s="118"/>
      <c r="J64" s="124"/>
    </row>
    <row r="65" spans="2:9">
      <c r="B65" s="125" t="s">
        <v>152</v>
      </c>
      <c r="C65" s="126"/>
      <c r="D65" s="127"/>
      <c r="E65" s="127"/>
      <c r="F65" s="125" t="s">
        <v>152</v>
      </c>
      <c r="G65" s="360"/>
      <c r="H65" s="360"/>
      <c r="I65" s="118"/>
    </row>
    <row r="66" spans="2:9">
      <c r="B66" s="125" t="s">
        <v>153</v>
      </c>
      <c r="C66" s="126"/>
      <c r="D66" s="127"/>
      <c r="E66" s="127"/>
      <c r="F66" s="125" t="s">
        <v>153</v>
      </c>
      <c r="G66" s="360"/>
      <c r="H66" s="360"/>
      <c r="I66" s="118" t="s">
        <v>46</v>
      </c>
    </row>
    <row r="67" spans="2:9">
      <c r="B67" s="125" t="s">
        <v>154</v>
      </c>
      <c r="C67" s="126"/>
      <c r="D67" s="128" t="s">
        <v>47</v>
      </c>
      <c r="E67" s="129"/>
      <c r="F67" s="125" t="s">
        <v>154</v>
      </c>
      <c r="G67" s="127"/>
      <c r="H67" s="130" t="s">
        <v>47</v>
      </c>
      <c r="I67" s="118"/>
    </row>
    <row r="68" spans="2:9" ht="15.75" thickBot="1">
      <c r="B68" s="131" t="s">
        <v>35</v>
      </c>
      <c r="C68" s="132"/>
      <c r="D68" s="133"/>
      <c r="E68" s="134"/>
      <c r="F68" s="132" t="s">
        <v>35</v>
      </c>
      <c r="G68" s="361"/>
      <c r="H68" s="361"/>
      <c r="I68" s="118" t="s">
        <v>46</v>
      </c>
    </row>
    <row r="69" spans="2:9" ht="15.75">
      <c r="B69" s="362" t="s">
        <v>155</v>
      </c>
      <c r="C69" s="363"/>
      <c r="D69" s="363"/>
      <c r="E69" s="364"/>
      <c r="F69" s="362" t="s">
        <v>156</v>
      </c>
      <c r="G69" s="363"/>
      <c r="H69" s="363"/>
      <c r="I69" s="118"/>
    </row>
    <row r="70" spans="2:9" ht="8.25" customHeight="1">
      <c r="B70" s="119"/>
      <c r="C70" s="120"/>
      <c r="D70" s="120"/>
      <c r="E70" s="121"/>
      <c r="F70" s="120"/>
      <c r="G70" s="120"/>
      <c r="H70" s="120"/>
      <c r="I70" s="118"/>
    </row>
    <row r="71" spans="2:9">
      <c r="B71" s="122" t="s">
        <v>151</v>
      </c>
      <c r="C71" s="123"/>
      <c r="D71" s="120"/>
      <c r="E71" s="120"/>
      <c r="F71" s="122" t="s">
        <v>151</v>
      </c>
      <c r="G71" s="120"/>
      <c r="H71" s="120"/>
      <c r="I71" s="118"/>
    </row>
    <row r="72" spans="2:9">
      <c r="B72" s="125" t="s">
        <v>152</v>
      </c>
      <c r="C72" s="126"/>
      <c r="D72" s="127"/>
      <c r="E72" s="127"/>
      <c r="F72" s="125" t="s">
        <v>152</v>
      </c>
      <c r="G72" s="360"/>
      <c r="H72" s="360"/>
      <c r="I72" s="118"/>
    </row>
    <row r="73" spans="2:9">
      <c r="B73" s="125" t="s">
        <v>153</v>
      </c>
      <c r="C73" s="126"/>
      <c r="D73" s="127"/>
      <c r="E73" s="127"/>
      <c r="F73" s="125" t="s">
        <v>153</v>
      </c>
      <c r="G73" s="360"/>
      <c r="H73" s="360"/>
      <c r="I73" s="118"/>
    </row>
    <row r="74" spans="2:9">
      <c r="B74" s="125" t="s">
        <v>154</v>
      </c>
      <c r="C74" s="126"/>
      <c r="D74" s="128" t="s">
        <v>47</v>
      </c>
      <c r="E74" s="129"/>
      <c r="F74" s="125" t="s">
        <v>154</v>
      </c>
      <c r="G74" s="127"/>
      <c r="H74" s="130" t="s">
        <v>47</v>
      </c>
      <c r="I74" s="118"/>
    </row>
    <row r="75" spans="2:9" ht="15.75" thickBot="1">
      <c r="B75" s="131" t="s">
        <v>35</v>
      </c>
      <c r="C75" s="132"/>
      <c r="D75" s="133"/>
      <c r="E75" s="134"/>
      <c r="F75" s="132" t="s">
        <v>35</v>
      </c>
      <c r="G75" s="361"/>
      <c r="H75" s="361"/>
      <c r="I75" s="135"/>
    </row>
    <row r="76" spans="2:9">
      <c r="B76" s="136"/>
      <c r="C76" s="136"/>
      <c r="D76" s="136"/>
      <c r="E76" s="136"/>
      <c r="F76" s="136"/>
      <c r="G76" s="136"/>
      <c r="H76" s="136"/>
    </row>
    <row r="77" spans="2:9">
      <c r="B77" s="136"/>
      <c r="C77" s="136"/>
      <c r="D77" s="136"/>
      <c r="E77" s="136"/>
      <c r="F77" s="136"/>
      <c r="G77" s="136"/>
      <c r="H77" s="136"/>
    </row>
    <row r="78" spans="2:9">
      <c r="B78" s="124"/>
      <c r="C78" s="124"/>
      <c r="D78" s="124"/>
      <c r="E78" s="124"/>
      <c r="F78" s="124"/>
      <c r="G78" s="124"/>
      <c r="H78" s="124"/>
    </row>
    <row r="79" spans="2:9">
      <c r="B79" s="124"/>
      <c r="C79" s="124"/>
      <c r="D79" s="124"/>
      <c r="E79" s="124"/>
      <c r="F79" s="124"/>
      <c r="G79" s="124"/>
      <c r="H79" s="124"/>
    </row>
    <row r="80" spans="2:9">
      <c r="B80" s="124"/>
      <c r="C80" s="124"/>
      <c r="D80" s="124"/>
      <c r="E80" s="124"/>
      <c r="F80" s="124"/>
      <c r="G80" s="124"/>
      <c r="H80" s="124"/>
    </row>
    <row r="81" spans="2:8">
      <c r="B81" s="124"/>
      <c r="C81" s="124"/>
      <c r="D81" s="124"/>
      <c r="E81" s="124"/>
      <c r="F81" s="124"/>
      <c r="G81" s="124"/>
      <c r="H81" s="124"/>
    </row>
    <row r="82" spans="2:8">
      <c r="B82" s="124"/>
      <c r="C82" s="124"/>
      <c r="D82" s="124"/>
      <c r="E82" s="124"/>
      <c r="F82" s="124"/>
      <c r="G82" s="124"/>
      <c r="H82" s="124"/>
    </row>
    <row r="83" spans="2:8">
      <c r="B83" s="124"/>
      <c r="C83" s="124"/>
      <c r="D83" s="124"/>
      <c r="E83" s="124"/>
      <c r="F83" s="124"/>
      <c r="G83" s="124"/>
      <c r="H83" s="124"/>
    </row>
    <row r="84" spans="2:8">
      <c r="B84" s="124"/>
      <c r="C84" s="124"/>
      <c r="D84" s="124"/>
      <c r="E84" s="124"/>
      <c r="F84" s="124"/>
      <c r="G84" s="124"/>
      <c r="H84" s="124"/>
    </row>
    <row r="85" spans="2:8">
      <c r="B85" s="124"/>
      <c r="C85" s="124"/>
      <c r="D85" s="124"/>
      <c r="E85" s="124"/>
      <c r="F85" s="124"/>
      <c r="G85" s="124"/>
      <c r="H85" s="124"/>
    </row>
    <row r="86" spans="2:8">
      <c r="B86" s="124"/>
      <c r="C86" s="124"/>
      <c r="D86" s="124"/>
      <c r="E86" s="124"/>
      <c r="F86" s="124"/>
      <c r="G86" s="124"/>
      <c r="H86" s="124"/>
    </row>
    <row r="87" spans="2:8">
      <c r="B87" s="124"/>
      <c r="C87" s="124"/>
      <c r="D87" s="124"/>
      <c r="E87" s="124"/>
      <c r="F87" s="124"/>
      <c r="G87" s="124"/>
      <c r="H87" s="124"/>
    </row>
    <row r="88" spans="2:8">
      <c r="B88" s="124"/>
      <c r="C88" s="124"/>
      <c r="D88" s="124"/>
      <c r="E88" s="124"/>
      <c r="F88" s="124"/>
      <c r="G88" s="124"/>
      <c r="H88" s="124"/>
    </row>
    <row r="89" spans="2:8">
      <c r="B89" s="124"/>
      <c r="C89" s="124"/>
      <c r="D89" s="124"/>
      <c r="E89" s="124"/>
      <c r="F89" s="124"/>
      <c r="G89" s="124"/>
      <c r="H89" s="124"/>
    </row>
    <row r="90" spans="2:8">
      <c r="B90" s="124"/>
      <c r="C90" s="124"/>
      <c r="D90" s="124"/>
      <c r="E90" s="124"/>
      <c r="F90" s="124"/>
      <c r="G90" s="124"/>
      <c r="H90" s="124"/>
    </row>
    <row r="91" spans="2:8">
      <c r="B91" s="124"/>
      <c r="C91" s="124"/>
      <c r="D91" s="124"/>
      <c r="E91" s="124"/>
      <c r="F91" s="124"/>
      <c r="G91" s="124"/>
      <c r="H91" s="124"/>
    </row>
    <row r="92" spans="2:8">
      <c r="B92" s="124"/>
      <c r="C92" s="124"/>
      <c r="D92" s="124"/>
      <c r="E92" s="124"/>
      <c r="F92" s="124"/>
      <c r="G92" s="124"/>
      <c r="H92" s="124"/>
    </row>
    <row r="93" spans="2:8">
      <c r="B93" s="124"/>
      <c r="C93" s="124"/>
      <c r="D93" s="124"/>
      <c r="E93" s="124"/>
      <c r="F93" s="124"/>
      <c r="G93" s="124"/>
      <c r="H93" s="124"/>
    </row>
    <row r="94" spans="2:8">
      <c r="B94" s="124"/>
      <c r="C94" s="124"/>
      <c r="D94" s="124"/>
      <c r="E94" s="124"/>
      <c r="F94" s="124"/>
      <c r="G94" s="124"/>
      <c r="H94" s="124"/>
    </row>
    <row r="95" spans="2:8">
      <c r="B95" s="124"/>
      <c r="C95" s="124"/>
      <c r="D95" s="124"/>
      <c r="E95" s="124"/>
      <c r="F95" s="124"/>
      <c r="G95" s="124"/>
      <c r="H95" s="124"/>
    </row>
    <row r="96" spans="2:8">
      <c r="B96" s="124"/>
      <c r="C96" s="124"/>
      <c r="D96" s="124"/>
      <c r="E96" s="124"/>
      <c r="F96" s="124"/>
      <c r="G96" s="124"/>
      <c r="H96" s="124"/>
    </row>
    <row r="97" spans="2:8">
      <c r="B97" s="124"/>
      <c r="C97" s="124"/>
      <c r="D97" s="124"/>
      <c r="E97" s="124"/>
      <c r="F97" s="124"/>
      <c r="G97" s="124"/>
      <c r="H97" s="124"/>
    </row>
    <row r="98" spans="2:8">
      <c r="B98" s="124"/>
      <c r="C98" s="124"/>
      <c r="D98" s="124"/>
      <c r="E98" s="124"/>
      <c r="F98" s="124"/>
      <c r="G98" s="124"/>
      <c r="H98" s="124"/>
    </row>
    <row r="99" spans="2:8">
      <c r="B99" s="124"/>
      <c r="C99" s="124"/>
      <c r="D99" s="124"/>
      <c r="E99" s="124"/>
      <c r="F99" s="124"/>
      <c r="G99" s="124"/>
      <c r="H99" s="124"/>
    </row>
    <row r="100" spans="2:8">
      <c r="B100" s="124"/>
      <c r="C100" s="124"/>
      <c r="D100" s="124"/>
      <c r="E100" s="124"/>
      <c r="F100" s="124"/>
      <c r="G100" s="124"/>
      <c r="H100" s="124"/>
    </row>
    <row r="101" spans="2:8">
      <c r="B101" s="124"/>
      <c r="C101" s="124"/>
      <c r="D101" s="124"/>
      <c r="E101" s="124"/>
      <c r="F101" s="124"/>
      <c r="G101" s="124"/>
      <c r="H101" s="124"/>
    </row>
    <row r="102" spans="2:8">
      <c r="B102" s="124"/>
      <c r="C102" s="124"/>
      <c r="D102" s="124"/>
      <c r="E102" s="124"/>
      <c r="F102" s="124"/>
      <c r="G102" s="124"/>
      <c r="H102" s="124"/>
    </row>
    <row r="103" spans="2:8">
      <c r="B103" s="124"/>
      <c r="C103" s="124"/>
      <c r="D103" s="124"/>
      <c r="E103" s="124"/>
      <c r="F103" s="124"/>
      <c r="G103" s="124"/>
      <c r="H103" s="124"/>
    </row>
    <row r="104" spans="2:8">
      <c r="B104" s="124"/>
      <c r="C104" s="124"/>
      <c r="D104" s="124"/>
      <c r="E104" s="124"/>
      <c r="F104" s="124"/>
      <c r="G104" s="124"/>
      <c r="H104" s="124"/>
    </row>
    <row r="105" spans="2:8">
      <c r="B105" s="124"/>
      <c r="C105" s="124"/>
      <c r="D105" s="124"/>
      <c r="E105" s="124"/>
      <c r="F105" s="124"/>
      <c r="G105" s="124"/>
      <c r="H105" s="124"/>
    </row>
    <row r="106" spans="2:8">
      <c r="B106" s="124"/>
      <c r="C106" s="124"/>
      <c r="D106" s="124"/>
      <c r="E106" s="124"/>
      <c r="F106" s="124"/>
      <c r="G106" s="124"/>
      <c r="H106" s="124"/>
    </row>
    <row r="107" spans="2:8">
      <c r="B107" s="124"/>
      <c r="C107" s="124"/>
      <c r="D107" s="124"/>
      <c r="E107" s="124"/>
      <c r="F107" s="124"/>
      <c r="G107" s="124"/>
      <c r="H107" s="124"/>
    </row>
    <row r="108" spans="2:8">
      <c r="B108" s="124"/>
      <c r="C108" s="124"/>
      <c r="D108" s="124"/>
      <c r="E108" s="124"/>
      <c r="F108" s="124"/>
      <c r="G108" s="124"/>
      <c r="H108" s="124"/>
    </row>
    <row r="109" spans="2:8">
      <c r="B109" s="124"/>
      <c r="C109" s="124"/>
      <c r="D109" s="124"/>
      <c r="E109" s="124"/>
      <c r="F109" s="124"/>
      <c r="G109" s="124"/>
      <c r="H109" s="124"/>
    </row>
    <row r="110" spans="2:8">
      <c r="B110" s="124"/>
      <c r="C110" s="124"/>
      <c r="D110" s="124"/>
      <c r="E110" s="124"/>
      <c r="F110" s="124"/>
      <c r="G110" s="124"/>
      <c r="H110" s="124"/>
    </row>
    <row r="111" spans="2:8">
      <c r="B111" s="124"/>
      <c r="C111" s="124"/>
      <c r="D111" s="124"/>
      <c r="E111" s="124"/>
      <c r="F111" s="124"/>
      <c r="G111" s="124"/>
      <c r="H111" s="124"/>
    </row>
    <row r="112" spans="2:8">
      <c r="B112" s="124"/>
      <c r="C112" s="124"/>
      <c r="D112" s="124"/>
      <c r="E112" s="124"/>
      <c r="F112" s="124"/>
      <c r="G112" s="124"/>
      <c r="H112" s="124"/>
    </row>
    <row r="113" spans="2:8">
      <c r="B113" s="124"/>
      <c r="C113" s="124"/>
      <c r="D113" s="124"/>
      <c r="E113" s="124"/>
      <c r="F113" s="124"/>
      <c r="G113" s="124"/>
      <c r="H113" s="124"/>
    </row>
    <row r="114" spans="2:8">
      <c r="B114" s="124"/>
      <c r="C114" s="124"/>
      <c r="D114" s="124"/>
      <c r="E114" s="124"/>
      <c r="F114" s="124"/>
      <c r="G114" s="124"/>
      <c r="H114" s="124"/>
    </row>
    <row r="115" spans="2:8">
      <c r="B115" s="124"/>
      <c r="C115" s="124"/>
      <c r="D115" s="124"/>
      <c r="E115" s="124"/>
      <c r="F115" s="124"/>
      <c r="G115" s="124"/>
      <c r="H115" s="124"/>
    </row>
    <row r="116" spans="2:8">
      <c r="B116" s="124"/>
      <c r="C116" s="124"/>
      <c r="D116" s="124"/>
      <c r="E116" s="124"/>
      <c r="F116" s="124"/>
      <c r="G116" s="124"/>
      <c r="H116" s="124"/>
    </row>
    <row r="117" spans="2:8">
      <c r="B117" s="124"/>
      <c r="C117" s="124"/>
      <c r="D117" s="124"/>
      <c r="E117" s="124"/>
      <c r="F117" s="124"/>
      <c r="G117" s="124"/>
      <c r="H117" s="124"/>
    </row>
    <row r="118" spans="2:8">
      <c r="B118" s="124"/>
      <c r="C118" s="124"/>
      <c r="D118" s="124"/>
      <c r="E118" s="124"/>
      <c r="F118" s="124"/>
      <c r="G118" s="124"/>
      <c r="H118" s="124"/>
    </row>
    <row r="119" spans="2:8">
      <c r="B119" s="124"/>
      <c r="C119" s="124"/>
      <c r="D119" s="124"/>
      <c r="E119" s="124"/>
      <c r="F119" s="124"/>
      <c r="G119" s="124"/>
      <c r="H119" s="124"/>
    </row>
    <row r="120" spans="2:8">
      <c r="B120" s="124"/>
      <c r="C120" s="124"/>
      <c r="D120" s="124"/>
      <c r="E120" s="124"/>
      <c r="F120" s="124"/>
      <c r="G120" s="124"/>
      <c r="H120" s="124"/>
    </row>
    <row r="121" spans="2:8">
      <c r="B121" s="124"/>
      <c r="C121" s="124"/>
      <c r="D121" s="124"/>
      <c r="E121" s="124"/>
      <c r="F121" s="124"/>
      <c r="G121" s="124"/>
      <c r="H121" s="124"/>
    </row>
    <row r="122" spans="2:8">
      <c r="B122" s="124"/>
      <c r="C122" s="124"/>
      <c r="D122" s="124"/>
      <c r="E122" s="124"/>
      <c r="F122" s="124"/>
      <c r="G122" s="124"/>
      <c r="H122" s="124"/>
    </row>
    <row r="123" spans="2:8">
      <c r="B123" s="124"/>
      <c r="C123" s="124"/>
      <c r="D123" s="124"/>
      <c r="E123" s="124"/>
      <c r="F123" s="124"/>
      <c r="G123" s="124"/>
      <c r="H123" s="124"/>
    </row>
    <row r="124" spans="2:8">
      <c r="B124" s="124"/>
      <c r="C124" s="124"/>
      <c r="D124" s="124"/>
      <c r="E124" s="124"/>
      <c r="F124" s="124"/>
      <c r="G124" s="124"/>
      <c r="H124" s="124"/>
    </row>
    <row r="125" spans="2:8">
      <c r="B125" s="124"/>
      <c r="C125" s="124"/>
      <c r="D125" s="124"/>
      <c r="E125" s="124"/>
      <c r="F125" s="124"/>
      <c r="G125" s="124"/>
      <c r="H125" s="124"/>
    </row>
    <row r="126" spans="2:8">
      <c r="B126" s="124"/>
      <c r="C126" s="124"/>
      <c r="D126" s="124"/>
      <c r="E126" s="124"/>
      <c r="F126" s="124"/>
      <c r="G126" s="124"/>
      <c r="H126" s="124"/>
    </row>
    <row r="127" spans="2:8">
      <c r="B127" s="124"/>
      <c r="C127" s="124"/>
      <c r="D127" s="124"/>
      <c r="E127" s="124"/>
      <c r="F127" s="124"/>
      <c r="G127" s="124"/>
      <c r="H127" s="124"/>
    </row>
    <row r="128" spans="2:8">
      <c r="B128" s="124"/>
      <c r="C128" s="124"/>
      <c r="D128" s="124"/>
      <c r="E128" s="124"/>
      <c r="F128" s="124"/>
      <c r="G128" s="124"/>
      <c r="H128" s="124"/>
    </row>
    <row r="129" spans="2:8">
      <c r="B129" s="124"/>
      <c r="C129" s="124"/>
      <c r="D129" s="124"/>
      <c r="E129" s="124"/>
      <c r="F129" s="124"/>
      <c r="G129" s="124"/>
      <c r="H129" s="124"/>
    </row>
    <row r="130" spans="2:8">
      <c r="B130" s="124"/>
      <c r="C130" s="124"/>
      <c r="D130" s="124"/>
      <c r="E130" s="124"/>
      <c r="F130" s="124"/>
      <c r="G130" s="124"/>
      <c r="H130" s="124"/>
    </row>
    <row r="131" spans="2:8">
      <c r="B131" s="124"/>
      <c r="C131" s="124"/>
      <c r="D131" s="124"/>
      <c r="E131" s="124"/>
      <c r="F131" s="124"/>
      <c r="G131" s="124"/>
      <c r="H131" s="124"/>
    </row>
    <row r="132" spans="2:8">
      <c r="B132" s="124"/>
      <c r="C132" s="124"/>
      <c r="D132" s="124"/>
      <c r="E132" s="124"/>
      <c r="F132" s="124"/>
      <c r="G132" s="124"/>
      <c r="H132" s="124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0"/>
  <sheetViews>
    <sheetView topLeftCell="T1" workbookViewId="0">
      <selection sqref="A1:L1048576"/>
    </sheetView>
  </sheetViews>
  <sheetFormatPr defaultColWidth="34.85546875" defaultRowHeight="15"/>
  <cols>
    <col min="1" max="1" width="35" bestFit="1" customWidth="1"/>
    <col min="2" max="2" width="7.7109375" bestFit="1" customWidth="1"/>
    <col min="3" max="3" width="5.42578125" bestFit="1" customWidth="1"/>
    <col min="4" max="4" width="2" bestFit="1" customWidth="1"/>
    <col min="5" max="5" width="14.42578125" bestFit="1" customWidth="1"/>
    <col min="6" max="6" width="7.85546875" bestFit="1" customWidth="1"/>
    <col min="7" max="7" width="11.140625" bestFit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32" customWidth="1"/>
    <col min="27" max="27" width="34.7109375" customWidth="1"/>
    <col min="28" max="28" width="26.85546875" customWidth="1"/>
    <col min="29" max="29" width="18.5703125" customWidth="1"/>
    <col min="30" max="30" width="32" customWidth="1"/>
    <col min="31" max="31" width="49.7109375" customWidth="1"/>
    <col min="32" max="32" width="38.85546875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103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50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364</v>
      </c>
      <c r="AA2" s="37" t="s">
        <v>363</v>
      </c>
      <c r="AB2" s="37" t="s">
        <v>383</v>
      </c>
      <c r="AC2" s="37" t="s">
        <v>384</v>
      </c>
      <c r="AD2" s="37" t="s">
        <v>385</v>
      </c>
      <c r="AE2" s="37" t="s">
        <v>386</v>
      </c>
      <c r="AF2" s="37" t="s">
        <v>405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  <c r="AP2" s="25" t="s">
        <v>279</v>
      </c>
    </row>
    <row r="3" spans="1:43" s="15" customFormat="1">
      <c r="A3" s="47" t="s">
        <v>169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170</v>
      </c>
      <c r="J3" s="162" t="s">
        <v>345</v>
      </c>
      <c r="K3" s="50" t="s">
        <v>162</v>
      </c>
      <c r="L3" s="51" t="s">
        <v>171</v>
      </c>
      <c r="M3" s="51" t="s">
        <v>172</v>
      </c>
      <c r="N3" s="51" t="s">
        <v>173</v>
      </c>
      <c r="O3" s="40" t="s">
        <v>174</v>
      </c>
      <c r="P3" s="52" t="s">
        <v>1</v>
      </c>
      <c r="Q3" s="137" t="s">
        <v>175</v>
      </c>
      <c r="R3" s="138">
        <v>1274</v>
      </c>
      <c r="S3" s="41" t="s">
        <v>70</v>
      </c>
      <c r="T3" s="41" t="s">
        <v>70</v>
      </c>
      <c r="U3" s="139">
        <v>55</v>
      </c>
      <c r="V3" s="53" t="s">
        <v>176</v>
      </c>
      <c r="W3" s="41" t="s">
        <v>174</v>
      </c>
      <c r="X3" s="140">
        <v>96540000</v>
      </c>
      <c r="Y3" s="13"/>
      <c r="Z3" s="164" t="s">
        <v>365</v>
      </c>
      <c r="AA3" s="163">
        <v>13845998000177</v>
      </c>
      <c r="AB3" s="165" t="s">
        <v>175</v>
      </c>
      <c r="AC3" s="166">
        <v>1274</v>
      </c>
      <c r="AD3" s="170" t="s">
        <v>176</v>
      </c>
      <c r="AE3" s="170" t="s">
        <v>387</v>
      </c>
      <c r="AF3" s="164" t="s">
        <v>406</v>
      </c>
      <c r="AG3" s="13"/>
      <c r="AH3" s="13"/>
      <c r="AI3" s="14" t="s">
        <v>72</v>
      </c>
      <c r="AJ3" s="13"/>
      <c r="AK3" s="13"/>
      <c r="AL3" s="13"/>
      <c r="AM3" s="13"/>
      <c r="AN3" s="54">
        <v>135</v>
      </c>
      <c r="AO3" s="54">
        <v>216.92376070949035</v>
      </c>
      <c r="AP3" s="15">
        <v>12</v>
      </c>
    </row>
    <row r="4" spans="1:43" s="15" customFormat="1">
      <c r="A4" s="47" t="s">
        <v>177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178</v>
      </c>
      <c r="J4" s="162" t="s">
        <v>346</v>
      </c>
      <c r="K4" s="50" t="s">
        <v>114</v>
      </c>
      <c r="L4" s="51" t="s">
        <v>179</v>
      </c>
      <c r="M4" s="51" t="s">
        <v>180</v>
      </c>
      <c r="N4" s="51" t="s">
        <v>181</v>
      </c>
      <c r="O4" s="40" t="s">
        <v>182</v>
      </c>
      <c r="P4" s="52" t="s">
        <v>1</v>
      </c>
      <c r="Q4" s="137" t="s">
        <v>183</v>
      </c>
      <c r="R4" s="138">
        <v>199</v>
      </c>
      <c r="S4" s="41" t="s">
        <v>73</v>
      </c>
      <c r="T4" s="41" t="s">
        <v>70</v>
      </c>
      <c r="U4" s="139">
        <v>53</v>
      </c>
      <c r="V4" s="53" t="s">
        <v>184</v>
      </c>
      <c r="W4" s="41" t="s">
        <v>182</v>
      </c>
      <c r="X4" s="140">
        <v>96330000</v>
      </c>
      <c r="Y4" s="13"/>
      <c r="Z4" s="164" t="s">
        <v>366</v>
      </c>
      <c r="AA4" s="163">
        <v>13878761000192</v>
      </c>
      <c r="AB4" s="165" t="s">
        <v>183</v>
      </c>
      <c r="AC4" s="166">
        <v>199</v>
      </c>
      <c r="AD4" s="170" t="s">
        <v>184</v>
      </c>
      <c r="AE4" s="170" t="s">
        <v>388</v>
      </c>
      <c r="AF4" s="164" t="s">
        <v>407</v>
      </c>
      <c r="AG4" s="13"/>
      <c r="AH4" s="13"/>
      <c r="AI4" s="14" t="s">
        <v>72</v>
      </c>
      <c r="AJ4" s="13"/>
      <c r="AK4" s="13"/>
      <c r="AL4" s="13"/>
      <c r="AM4" s="13"/>
      <c r="AN4" s="54">
        <v>160.5</v>
      </c>
      <c r="AO4" s="54">
        <v>256.97165907527017</v>
      </c>
      <c r="AP4" s="15">
        <v>14</v>
      </c>
    </row>
    <row r="5" spans="1:43" s="15" customFormat="1">
      <c r="A5" s="47" t="s">
        <v>292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298</v>
      </c>
      <c r="J5" s="162" t="s">
        <v>347</v>
      </c>
      <c r="K5" s="50" t="s">
        <v>185</v>
      </c>
      <c r="L5" s="51" t="s">
        <v>299</v>
      </c>
      <c r="M5" s="51" t="s">
        <v>300</v>
      </c>
      <c r="N5" s="51" t="s">
        <v>301</v>
      </c>
      <c r="O5" s="40" t="s">
        <v>302</v>
      </c>
      <c r="P5" s="52" t="s">
        <v>1</v>
      </c>
      <c r="Q5" s="137" t="s">
        <v>303</v>
      </c>
      <c r="R5" s="138">
        <v>1020</v>
      </c>
      <c r="S5" s="41" t="s">
        <v>73</v>
      </c>
      <c r="T5" s="41" t="s">
        <v>70</v>
      </c>
      <c r="U5" s="139">
        <v>51</v>
      </c>
      <c r="V5" s="53" t="s">
        <v>304</v>
      </c>
      <c r="W5" s="41" t="s">
        <v>302</v>
      </c>
      <c r="X5" s="140">
        <v>95995000</v>
      </c>
      <c r="Y5" s="13"/>
      <c r="Z5" s="164" t="s">
        <v>367</v>
      </c>
      <c r="AA5" s="163">
        <v>14382487000129</v>
      </c>
      <c r="AB5" s="165" t="s">
        <v>303</v>
      </c>
      <c r="AC5" s="166">
        <v>1020</v>
      </c>
      <c r="AD5" s="170" t="s">
        <v>304</v>
      </c>
      <c r="AE5" s="170" t="s">
        <v>389</v>
      </c>
      <c r="AF5" s="164" t="s">
        <v>408</v>
      </c>
      <c r="AG5" s="13"/>
      <c r="AH5" s="13"/>
      <c r="AI5" s="14" t="s">
        <v>72</v>
      </c>
      <c r="AJ5" s="13"/>
      <c r="AK5" s="13"/>
      <c r="AL5" s="13"/>
      <c r="AM5" s="13"/>
      <c r="AN5" s="54">
        <v>126</v>
      </c>
      <c r="AO5" s="54">
        <v>202.43526429656151</v>
      </c>
      <c r="AP5" s="15">
        <v>42</v>
      </c>
      <c r="AQ5" s="15">
        <v>84</v>
      </c>
    </row>
    <row r="6" spans="1:43" s="15" customFormat="1">
      <c r="A6" s="47" t="s">
        <v>293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305</v>
      </c>
      <c r="J6" s="162" t="s">
        <v>348</v>
      </c>
      <c r="K6" s="50" t="s">
        <v>115</v>
      </c>
      <c r="L6" s="51" t="s">
        <v>306</v>
      </c>
      <c r="M6" s="51" t="s">
        <v>307</v>
      </c>
      <c r="N6" s="51" t="s">
        <v>308</v>
      </c>
      <c r="O6" s="40" t="s">
        <v>309</v>
      </c>
      <c r="P6" s="52" t="s">
        <v>1</v>
      </c>
      <c r="Q6" s="137" t="s">
        <v>310</v>
      </c>
      <c r="R6" s="138">
        <v>641</v>
      </c>
      <c r="S6" s="41"/>
      <c r="T6" s="41" t="s">
        <v>70</v>
      </c>
      <c r="U6" s="139">
        <v>54</v>
      </c>
      <c r="V6" s="53" t="s">
        <v>311</v>
      </c>
      <c r="W6" s="41" t="s">
        <v>309</v>
      </c>
      <c r="X6" s="140">
        <v>95480000</v>
      </c>
      <c r="Y6" s="13"/>
      <c r="Z6" s="164" t="s">
        <v>368</v>
      </c>
      <c r="AA6" s="163">
        <v>14508611000150</v>
      </c>
      <c r="AB6" s="165" t="s">
        <v>310</v>
      </c>
      <c r="AC6" s="166">
        <v>641</v>
      </c>
      <c r="AD6" s="170" t="s">
        <v>311</v>
      </c>
      <c r="AE6" s="170" t="s">
        <v>390</v>
      </c>
      <c r="AF6" s="171" t="s">
        <v>409</v>
      </c>
      <c r="AG6" s="13"/>
      <c r="AH6" s="13"/>
      <c r="AI6" s="14" t="s">
        <v>72</v>
      </c>
      <c r="AJ6" s="13"/>
      <c r="AK6" s="13"/>
      <c r="AL6" s="13"/>
      <c r="AM6" s="13"/>
      <c r="AN6" s="54">
        <v>130.5</v>
      </c>
      <c r="AO6" s="54">
        <v>207.69110025089563</v>
      </c>
      <c r="AP6" s="15">
        <v>43.5</v>
      </c>
      <c r="AQ6" s="15">
        <v>87</v>
      </c>
    </row>
    <row r="7" spans="1:43" s="15" customFormat="1">
      <c r="A7" s="47" t="s">
        <v>294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312</v>
      </c>
      <c r="J7" s="162" t="s">
        <v>349</v>
      </c>
      <c r="K7" s="50" t="s">
        <v>162</v>
      </c>
      <c r="L7" s="51" t="s">
        <v>313</v>
      </c>
      <c r="M7" s="51" t="s">
        <v>314</v>
      </c>
      <c r="N7" s="51" t="s">
        <v>315</v>
      </c>
      <c r="O7" s="40" t="s">
        <v>316</v>
      </c>
      <c r="P7" s="52" t="s">
        <v>1</v>
      </c>
      <c r="Q7" s="137" t="s">
        <v>317</v>
      </c>
      <c r="R7" s="138">
        <v>250</v>
      </c>
      <c r="S7" s="41" t="s">
        <v>318</v>
      </c>
      <c r="T7" s="41" t="s">
        <v>70</v>
      </c>
      <c r="U7" s="139">
        <v>55</v>
      </c>
      <c r="V7" s="53" t="s">
        <v>319</v>
      </c>
      <c r="W7" s="41" t="s">
        <v>316</v>
      </c>
      <c r="X7" s="140">
        <v>97900000</v>
      </c>
      <c r="Y7" s="13"/>
      <c r="Z7" s="164" t="s">
        <v>369</v>
      </c>
      <c r="AA7" s="163">
        <v>14427530000125</v>
      </c>
      <c r="AB7" s="165" t="s">
        <v>317</v>
      </c>
      <c r="AC7" s="166">
        <v>250</v>
      </c>
      <c r="AD7" s="170" t="s">
        <v>319</v>
      </c>
      <c r="AE7" s="170" t="s">
        <v>391</v>
      </c>
      <c r="AF7" s="164" t="s">
        <v>410</v>
      </c>
      <c r="AG7" s="13"/>
      <c r="AH7" s="13"/>
      <c r="AI7" s="14" t="s">
        <v>72</v>
      </c>
      <c r="AJ7" s="13"/>
      <c r="AK7" s="13"/>
      <c r="AL7" s="13"/>
      <c r="AM7" s="13"/>
      <c r="AN7" s="54">
        <v>88</v>
      </c>
      <c r="AO7" s="54">
        <v>147.40696268077477</v>
      </c>
      <c r="AP7" s="15">
        <v>0</v>
      </c>
    </row>
    <row r="8" spans="1:43" s="15" customFormat="1">
      <c r="A8" s="47" t="s">
        <v>295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320</v>
      </c>
      <c r="J8" s="162" t="s">
        <v>350</v>
      </c>
      <c r="K8" s="50" t="s">
        <v>162</v>
      </c>
      <c r="L8" s="51" t="s">
        <v>321</v>
      </c>
      <c r="M8" s="51" t="s">
        <v>322</v>
      </c>
      <c r="N8" s="51" t="s">
        <v>323</v>
      </c>
      <c r="O8" s="40" t="s">
        <v>324</v>
      </c>
      <c r="P8" s="52" t="s">
        <v>1</v>
      </c>
      <c r="Q8" s="137" t="s">
        <v>325</v>
      </c>
      <c r="R8" s="138">
        <v>424</v>
      </c>
      <c r="S8" s="41" t="s">
        <v>326</v>
      </c>
      <c r="T8" s="41" t="s">
        <v>70</v>
      </c>
      <c r="U8" s="139">
        <v>55</v>
      </c>
      <c r="V8" s="53" t="s">
        <v>327</v>
      </c>
      <c r="W8" s="41" t="s">
        <v>324</v>
      </c>
      <c r="X8" s="140">
        <v>98640000</v>
      </c>
      <c r="Y8" s="13"/>
      <c r="Z8" s="164" t="s">
        <v>370</v>
      </c>
      <c r="AA8" s="163">
        <v>14339414000154</v>
      </c>
      <c r="AB8" s="165" t="s">
        <v>325</v>
      </c>
      <c r="AC8" s="166">
        <v>424</v>
      </c>
      <c r="AD8" s="170" t="s">
        <v>327</v>
      </c>
      <c r="AE8" s="170" t="s">
        <v>392</v>
      </c>
      <c r="AF8" s="164" t="s">
        <v>411</v>
      </c>
      <c r="AG8" s="13"/>
      <c r="AH8" s="13"/>
      <c r="AI8" s="14" t="s">
        <v>72</v>
      </c>
      <c r="AJ8" s="13"/>
      <c r="AK8" s="13"/>
      <c r="AL8" s="13"/>
      <c r="AM8" s="13"/>
      <c r="AN8" s="54">
        <v>171</v>
      </c>
      <c r="AO8" s="54">
        <v>272.45368767309509</v>
      </c>
      <c r="AP8" s="15">
        <v>57</v>
      </c>
      <c r="AQ8" s="15">
        <v>114</v>
      </c>
    </row>
    <row r="9" spans="1:43" s="15" customFormat="1">
      <c r="A9" s="47" t="s">
        <v>296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328</v>
      </c>
      <c r="J9" s="162" t="s">
        <v>351</v>
      </c>
      <c r="K9" s="50" t="s">
        <v>162</v>
      </c>
      <c r="L9" s="51" t="s">
        <v>329</v>
      </c>
      <c r="M9" s="51" t="s">
        <v>330</v>
      </c>
      <c r="N9" s="51" t="s">
        <v>331</v>
      </c>
      <c r="O9" s="40" t="s">
        <v>332</v>
      </c>
      <c r="P9" s="52" t="s">
        <v>1</v>
      </c>
      <c r="Q9" s="137" t="s">
        <v>333</v>
      </c>
      <c r="R9" s="138">
        <v>609</v>
      </c>
      <c r="S9" s="41" t="s">
        <v>334</v>
      </c>
      <c r="T9" s="41" t="s">
        <v>70</v>
      </c>
      <c r="U9" s="139">
        <v>55</v>
      </c>
      <c r="V9" s="53" t="s">
        <v>335</v>
      </c>
      <c r="W9" s="41" t="s">
        <v>332</v>
      </c>
      <c r="X9" s="140">
        <v>97220000</v>
      </c>
      <c r="Y9" s="13"/>
      <c r="Z9" s="164" t="s">
        <v>371</v>
      </c>
      <c r="AA9" s="163">
        <v>14344319000149</v>
      </c>
      <c r="AB9" s="165" t="s">
        <v>333</v>
      </c>
      <c r="AC9" s="166">
        <v>609</v>
      </c>
      <c r="AD9" s="170" t="s">
        <v>335</v>
      </c>
      <c r="AE9" s="170" t="s">
        <v>393</v>
      </c>
      <c r="AF9" s="164" t="s">
        <v>412</v>
      </c>
      <c r="AG9" s="13"/>
      <c r="AH9" s="13"/>
      <c r="AI9" s="14" t="s">
        <v>72</v>
      </c>
      <c r="AJ9" s="13"/>
      <c r="AK9" s="13"/>
      <c r="AL9" s="13"/>
      <c r="AM9" s="13"/>
      <c r="AN9" s="54">
        <v>75</v>
      </c>
      <c r="AO9" s="54">
        <v>161.00049149361587</v>
      </c>
      <c r="AP9" s="15">
        <v>25</v>
      </c>
      <c r="AQ9" s="15">
        <v>50</v>
      </c>
    </row>
    <row r="10" spans="1:43" s="15" customFormat="1">
      <c r="A10" s="47" t="s">
        <v>186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187</v>
      </c>
      <c r="J10" s="162" t="s">
        <v>352</v>
      </c>
      <c r="K10" s="50" t="s">
        <v>115</v>
      </c>
      <c r="L10" s="51" t="s">
        <v>188</v>
      </c>
      <c r="M10" s="51" t="s">
        <v>189</v>
      </c>
      <c r="N10" s="51" t="s">
        <v>190</v>
      </c>
      <c r="O10" s="40" t="s">
        <v>191</v>
      </c>
      <c r="P10" s="52" t="s">
        <v>1</v>
      </c>
      <c r="Q10" s="137" t="s">
        <v>192</v>
      </c>
      <c r="R10" s="138">
        <v>920</v>
      </c>
      <c r="S10" s="41" t="s">
        <v>193</v>
      </c>
      <c r="T10" s="41" t="s">
        <v>70</v>
      </c>
      <c r="U10" s="139">
        <v>54</v>
      </c>
      <c r="V10" s="53" t="s">
        <v>194</v>
      </c>
      <c r="W10" s="41" t="s">
        <v>191</v>
      </c>
      <c r="X10" s="140">
        <v>99370000</v>
      </c>
      <c r="Y10" s="13"/>
      <c r="Z10" s="164" t="s">
        <v>372</v>
      </c>
      <c r="AA10" s="163">
        <v>14459279000180</v>
      </c>
      <c r="AB10" s="165" t="s">
        <v>192</v>
      </c>
      <c r="AC10" s="166">
        <v>920</v>
      </c>
      <c r="AD10" s="170" t="s">
        <v>194</v>
      </c>
      <c r="AE10" s="170" t="s">
        <v>394</v>
      </c>
      <c r="AF10" s="164" t="s">
        <v>413</v>
      </c>
      <c r="AG10" s="13"/>
      <c r="AH10" s="13"/>
      <c r="AI10" s="14" t="s">
        <v>72</v>
      </c>
      <c r="AJ10" s="13"/>
      <c r="AK10" s="13"/>
      <c r="AL10" s="13"/>
      <c r="AM10" s="13"/>
      <c r="AN10" s="54">
        <v>154.5</v>
      </c>
      <c r="AO10" s="54">
        <v>248.34941125491036</v>
      </c>
      <c r="AP10" s="15">
        <v>12</v>
      </c>
    </row>
    <row r="11" spans="1:43" s="15" customFormat="1">
      <c r="A11" s="47" t="s">
        <v>195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196</v>
      </c>
      <c r="J11" s="162" t="s">
        <v>353</v>
      </c>
      <c r="K11" s="50" t="s">
        <v>162</v>
      </c>
      <c r="L11" s="51" t="s">
        <v>197</v>
      </c>
      <c r="M11" s="51" t="s">
        <v>198</v>
      </c>
      <c r="N11" s="51" t="s">
        <v>199</v>
      </c>
      <c r="O11" s="40" t="s">
        <v>200</v>
      </c>
      <c r="P11" s="52" t="s">
        <v>1</v>
      </c>
      <c r="Q11" s="137" t="s">
        <v>201</v>
      </c>
      <c r="R11" s="138">
        <v>66</v>
      </c>
      <c r="S11" s="41"/>
      <c r="T11" s="41" t="s">
        <v>70</v>
      </c>
      <c r="U11" s="139">
        <v>55</v>
      </c>
      <c r="V11" s="53" t="s">
        <v>202</v>
      </c>
      <c r="W11" s="41" t="s">
        <v>200</v>
      </c>
      <c r="X11" s="140">
        <v>98920000</v>
      </c>
      <c r="Y11" s="13"/>
      <c r="Z11" s="164" t="s">
        <v>373</v>
      </c>
      <c r="AA11" s="163">
        <v>18143283000196</v>
      </c>
      <c r="AB11" s="165" t="s">
        <v>201</v>
      </c>
      <c r="AC11" s="166">
        <v>66</v>
      </c>
      <c r="AD11" s="170" t="s">
        <v>202</v>
      </c>
      <c r="AE11" s="170" t="s">
        <v>395</v>
      </c>
      <c r="AF11" s="164" t="s">
        <v>414</v>
      </c>
      <c r="AG11" s="13"/>
      <c r="AH11" s="13"/>
      <c r="AI11" s="14" t="s">
        <v>72</v>
      </c>
      <c r="AJ11" s="13"/>
      <c r="AK11" s="13"/>
      <c r="AL11" s="13"/>
      <c r="AM11" s="13"/>
      <c r="AN11" s="54">
        <v>127.5</v>
      </c>
      <c r="AO11" s="54">
        <v>204.67423920806209</v>
      </c>
      <c r="AP11" s="15">
        <v>12</v>
      </c>
    </row>
    <row r="12" spans="1:43" s="15" customFormat="1">
      <c r="A12" s="47" t="s">
        <v>203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204</v>
      </c>
      <c r="J12" s="162" t="s">
        <v>354</v>
      </c>
      <c r="K12" s="50" t="s">
        <v>115</v>
      </c>
      <c r="L12" s="51" t="s">
        <v>205</v>
      </c>
      <c r="M12" s="51" t="s">
        <v>206</v>
      </c>
      <c r="N12" s="51" t="s">
        <v>207</v>
      </c>
      <c r="O12" s="40" t="s">
        <v>208</v>
      </c>
      <c r="P12" s="52" t="s">
        <v>1</v>
      </c>
      <c r="Q12" s="137" t="s">
        <v>209</v>
      </c>
      <c r="R12" s="138">
        <v>840</v>
      </c>
      <c r="S12" s="41" t="s">
        <v>210</v>
      </c>
      <c r="T12" s="41" t="s">
        <v>70</v>
      </c>
      <c r="U12" s="139">
        <v>54</v>
      </c>
      <c r="V12" s="53" t="s">
        <v>211</v>
      </c>
      <c r="W12" s="41" t="s">
        <v>208</v>
      </c>
      <c r="X12" s="140">
        <v>99470000</v>
      </c>
      <c r="Y12" s="13"/>
      <c r="Z12" s="164" t="s">
        <v>374</v>
      </c>
      <c r="AA12" s="163">
        <v>14778695000141</v>
      </c>
      <c r="AB12" s="165" t="s">
        <v>209</v>
      </c>
      <c r="AC12" s="166">
        <v>840</v>
      </c>
      <c r="AD12" s="170" t="s">
        <v>211</v>
      </c>
      <c r="AE12" s="170" t="s">
        <v>396</v>
      </c>
      <c r="AF12" s="172" t="s">
        <v>415</v>
      </c>
      <c r="AG12" s="13"/>
      <c r="AH12" s="13"/>
      <c r="AI12" s="14" t="s">
        <v>72</v>
      </c>
      <c r="AJ12" s="13"/>
      <c r="AK12" s="13"/>
      <c r="AL12" s="13"/>
      <c r="AM12" s="13"/>
      <c r="AN12" s="54">
        <v>133.5</v>
      </c>
      <c r="AO12" s="54">
        <v>213.73418113441198</v>
      </c>
      <c r="AP12" s="15">
        <v>12</v>
      </c>
    </row>
    <row r="13" spans="1:43" s="15" customFormat="1">
      <c r="A13" s="47" t="s">
        <v>212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213</v>
      </c>
      <c r="J13" s="162" t="s">
        <v>355</v>
      </c>
      <c r="K13" s="50" t="s">
        <v>185</v>
      </c>
      <c r="L13" s="51" t="s">
        <v>214</v>
      </c>
      <c r="M13" s="51" t="s">
        <v>215</v>
      </c>
      <c r="N13" s="51" t="s">
        <v>216</v>
      </c>
      <c r="O13" s="40" t="s">
        <v>217</v>
      </c>
      <c r="P13" s="52" t="s">
        <v>1</v>
      </c>
      <c r="Q13" s="137" t="s">
        <v>218</v>
      </c>
      <c r="R13" s="138">
        <v>387</v>
      </c>
      <c r="S13" s="41" t="s">
        <v>73</v>
      </c>
      <c r="T13" s="41" t="s">
        <v>70</v>
      </c>
      <c r="U13" s="139">
        <v>51</v>
      </c>
      <c r="V13" s="53" t="s">
        <v>219</v>
      </c>
      <c r="W13" s="41" t="s">
        <v>217</v>
      </c>
      <c r="X13" s="140">
        <v>93890000</v>
      </c>
      <c r="Y13" s="13"/>
      <c r="Z13" s="164" t="s">
        <v>375</v>
      </c>
      <c r="AA13" s="163">
        <v>14419635000132</v>
      </c>
      <c r="AB13" s="165" t="s">
        <v>218</v>
      </c>
      <c r="AC13" s="166">
        <v>387</v>
      </c>
      <c r="AD13" s="170" t="s">
        <v>219</v>
      </c>
      <c r="AE13" s="170" t="s">
        <v>397</v>
      </c>
      <c r="AF13" s="164" t="s">
        <v>416</v>
      </c>
      <c r="AG13" s="13"/>
      <c r="AH13" s="13"/>
      <c r="AI13" s="14" t="s">
        <v>72</v>
      </c>
      <c r="AJ13" s="13"/>
      <c r="AK13" s="13"/>
      <c r="AL13" s="13"/>
      <c r="AM13" s="13"/>
      <c r="AN13" s="54">
        <v>0</v>
      </c>
      <c r="AO13" s="54">
        <v>219.60426723008857</v>
      </c>
      <c r="AP13" s="15">
        <v>12</v>
      </c>
    </row>
    <row r="14" spans="1:43" s="15" customFormat="1">
      <c r="A14" s="47" t="s">
        <v>220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221</v>
      </c>
      <c r="J14" s="162" t="s">
        <v>356</v>
      </c>
      <c r="K14" s="50" t="s">
        <v>162</v>
      </c>
      <c r="L14" s="51" t="s">
        <v>222</v>
      </c>
      <c r="M14" s="51" t="s">
        <v>223</v>
      </c>
      <c r="N14" s="51" t="s">
        <v>224</v>
      </c>
      <c r="O14" s="40" t="s">
        <v>225</v>
      </c>
      <c r="P14" s="52" t="s">
        <v>1</v>
      </c>
      <c r="Q14" s="137" t="s">
        <v>226</v>
      </c>
      <c r="R14" s="138">
        <v>732</v>
      </c>
      <c r="S14" s="41" t="s">
        <v>73</v>
      </c>
      <c r="T14" s="41" t="s">
        <v>70</v>
      </c>
      <c r="U14" s="139">
        <v>55</v>
      </c>
      <c r="V14" s="53" t="s">
        <v>227</v>
      </c>
      <c r="W14" s="41" t="s">
        <v>225</v>
      </c>
      <c r="X14" s="140">
        <v>98470000</v>
      </c>
      <c r="Y14" s="13"/>
      <c r="Z14" s="164" t="s">
        <v>376</v>
      </c>
      <c r="AA14" s="163">
        <v>13901607000194</v>
      </c>
      <c r="AB14" s="165" t="s">
        <v>226</v>
      </c>
      <c r="AC14" s="166">
        <v>732</v>
      </c>
      <c r="AD14" s="170" t="s">
        <v>227</v>
      </c>
      <c r="AE14" s="170" t="s">
        <v>398</v>
      </c>
      <c r="AF14" s="171" t="s">
        <v>417</v>
      </c>
      <c r="AG14" s="13"/>
      <c r="AH14" s="13"/>
      <c r="AI14" s="14" t="s">
        <v>72</v>
      </c>
      <c r="AJ14" s="13"/>
      <c r="AK14" s="13"/>
      <c r="AL14" s="13"/>
      <c r="AM14" s="13"/>
      <c r="AN14" s="54">
        <v>189</v>
      </c>
      <c r="AO14" s="54">
        <v>303.58502310388934</v>
      </c>
      <c r="AP14" s="15">
        <v>12</v>
      </c>
    </row>
    <row r="15" spans="1:43" s="15" customFormat="1">
      <c r="A15" s="47" t="s">
        <v>297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336</v>
      </c>
      <c r="J15" s="162" t="s">
        <v>357</v>
      </c>
      <c r="K15" s="50" t="s">
        <v>162</v>
      </c>
      <c r="L15" s="51" t="s">
        <v>337</v>
      </c>
      <c r="M15" s="51" t="s">
        <v>338</v>
      </c>
      <c r="N15" s="51" t="s">
        <v>339</v>
      </c>
      <c r="O15" s="40" t="s">
        <v>340</v>
      </c>
      <c r="P15" s="52" t="s">
        <v>1</v>
      </c>
      <c r="Q15" s="137" t="s">
        <v>341</v>
      </c>
      <c r="R15" s="138">
        <v>368</v>
      </c>
      <c r="S15" s="41"/>
      <c r="T15" s="41" t="s">
        <v>70</v>
      </c>
      <c r="U15" s="139">
        <v>55</v>
      </c>
      <c r="V15" s="53" t="s">
        <v>342</v>
      </c>
      <c r="W15" s="41" t="s">
        <v>340</v>
      </c>
      <c r="X15" s="140">
        <v>97200000</v>
      </c>
      <c r="Y15" s="13"/>
      <c r="Z15" s="164" t="s">
        <v>377</v>
      </c>
      <c r="AA15" s="163">
        <v>14335415000120</v>
      </c>
      <c r="AB15" s="165" t="s">
        <v>341</v>
      </c>
      <c r="AC15" s="166">
        <v>368</v>
      </c>
      <c r="AD15" s="170" t="s">
        <v>342</v>
      </c>
      <c r="AE15" s="170" t="s">
        <v>399</v>
      </c>
      <c r="AF15" s="173" t="s">
        <v>418</v>
      </c>
      <c r="AG15" s="13"/>
      <c r="AH15" s="13"/>
      <c r="AI15" s="14" t="s">
        <v>72</v>
      </c>
      <c r="AJ15" s="13"/>
      <c r="AK15" s="13"/>
      <c r="AL15" s="13"/>
      <c r="AM15" s="13"/>
      <c r="AN15" s="54">
        <v>154</v>
      </c>
      <c r="AO15" s="54">
        <v>256.39355998731708</v>
      </c>
      <c r="AP15" s="15">
        <v>0</v>
      </c>
    </row>
    <row r="16" spans="1:43" s="15" customFormat="1">
      <c r="A16" s="47" t="s">
        <v>160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161</v>
      </c>
      <c r="J16" s="162" t="s">
        <v>358</v>
      </c>
      <c r="K16" s="50" t="s">
        <v>162</v>
      </c>
      <c r="L16" s="51" t="s">
        <v>163</v>
      </c>
      <c r="M16" s="51" t="s">
        <v>164</v>
      </c>
      <c r="N16" s="51" t="s">
        <v>165</v>
      </c>
      <c r="O16" s="40" t="s">
        <v>166</v>
      </c>
      <c r="P16" s="52" t="s">
        <v>1</v>
      </c>
      <c r="Q16" s="137" t="s">
        <v>167</v>
      </c>
      <c r="R16" s="138">
        <v>3517</v>
      </c>
      <c r="S16" s="41" t="s">
        <v>73</v>
      </c>
      <c r="T16" s="41" t="s">
        <v>70</v>
      </c>
      <c r="U16" s="139">
        <v>55</v>
      </c>
      <c r="V16" s="53" t="s">
        <v>168</v>
      </c>
      <c r="W16" s="41" t="s">
        <v>166</v>
      </c>
      <c r="X16" s="140">
        <v>97870000</v>
      </c>
      <c r="Y16" s="13"/>
      <c r="Z16" s="164" t="s">
        <v>378</v>
      </c>
      <c r="AA16" s="163">
        <v>14370502000119</v>
      </c>
      <c r="AB16" s="165" t="s">
        <v>167</v>
      </c>
      <c r="AC16" s="166">
        <v>3517</v>
      </c>
      <c r="AD16" s="170" t="s">
        <v>168</v>
      </c>
      <c r="AE16" s="170" t="s">
        <v>400</v>
      </c>
      <c r="AF16" s="164" t="s">
        <v>419</v>
      </c>
      <c r="AG16" s="13"/>
      <c r="AH16" s="13"/>
      <c r="AI16" s="14" t="s">
        <v>72</v>
      </c>
      <c r="AJ16" s="13"/>
      <c r="AK16" s="13"/>
      <c r="AL16" s="13"/>
      <c r="AM16" s="13"/>
      <c r="AN16" s="54">
        <v>181.5</v>
      </c>
      <c r="AO16" s="54">
        <v>289.40850640790921</v>
      </c>
      <c r="AP16" s="15">
        <v>10</v>
      </c>
    </row>
    <row r="17" spans="1:42" s="15" customFormat="1">
      <c r="A17" s="47" t="s">
        <v>228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229</v>
      </c>
      <c r="J17" s="162" t="s">
        <v>359</v>
      </c>
      <c r="K17" s="50" t="s">
        <v>162</v>
      </c>
      <c r="L17" s="51" t="s">
        <v>230</v>
      </c>
      <c r="M17" s="51" t="s">
        <v>231</v>
      </c>
      <c r="N17" s="51" t="s">
        <v>232</v>
      </c>
      <c r="O17" s="40" t="s">
        <v>233</v>
      </c>
      <c r="P17" s="52" t="s">
        <v>1</v>
      </c>
      <c r="Q17" s="137" t="s">
        <v>234</v>
      </c>
      <c r="R17" s="138">
        <v>899</v>
      </c>
      <c r="S17" s="41"/>
      <c r="T17" s="41" t="s">
        <v>70</v>
      </c>
      <c r="U17" s="139">
        <v>55</v>
      </c>
      <c r="V17" s="53" t="s">
        <v>235</v>
      </c>
      <c r="W17" s="41" t="s">
        <v>233</v>
      </c>
      <c r="X17" s="140">
        <v>98590000</v>
      </c>
      <c r="Y17" s="13"/>
      <c r="Z17" s="164" t="s">
        <v>379</v>
      </c>
      <c r="AA17" s="163">
        <v>13498615000131</v>
      </c>
      <c r="AB17" s="165" t="s">
        <v>234</v>
      </c>
      <c r="AC17" s="166">
        <v>899</v>
      </c>
      <c r="AD17" s="170" t="s">
        <v>235</v>
      </c>
      <c r="AE17" s="170" t="s">
        <v>401</v>
      </c>
      <c r="AF17" s="164" t="s">
        <v>420</v>
      </c>
      <c r="AG17" s="13"/>
      <c r="AH17" s="13"/>
      <c r="AI17" s="14" t="s">
        <v>72</v>
      </c>
      <c r="AJ17" s="13"/>
      <c r="AK17" s="13"/>
      <c r="AL17" s="13"/>
      <c r="AM17" s="13"/>
      <c r="AN17" s="54">
        <v>0</v>
      </c>
      <c r="AO17" s="54">
        <v>249.35176887117609</v>
      </c>
      <c r="AP17" s="15">
        <v>14</v>
      </c>
    </row>
    <row r="18" spans="1:42" s="15" customFormat="1">
      <c r="A18" s="47" t="s">
        <v>236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237</v>
      </c>
      <c r="J18" s="162" t="s">
        <v>360</v>
      </c>
      <c r="K18" s="50" t="s">
        <v>162</v>
      </c>
      <c r="L18" s="51" t="s">
        <v>238</v>
      </c>
      <c r="M18" s="51" t="s">
        <v>239</v>
      </c>
      <c r="N18" s="51" t="s">
        <v>240</v>
      </c>
      <c r="O18" s="40" t="s">
        <v>241</v>
      </c>
      <c r="P18" s="52" t="s">
        <v>1</v>
      </c>
      <c r="Q18" s="137" t="s">
        <v>242</v>
      </c>
      <c r="R18" s="138">
        <v>1931</v>
      </c>
      <c r="S18" s="41"/>
      <c r="T18" s="41" t="s">
        <v>70</v>
      </c>
      <c r="U18" s="139">
        <v>55</v>
      </c>
      <c r="V18" s="53" t="s">
        <v>243</v>
      </c>
      <c r="W18" s="41" t="s">
        <v>241</v>
      </c>
      <c r="X18" s="140">
        <v>97610000</v>
      </c>
      <c r="Y18" s="13"/>
      <c r="Z18" s="164" t="s">
        <v>380</v>
      </c>
      <c r="AA18" s="163">
        <v>13562424000191</v>
      </c>
      <c r="AB18" s="165" t="s">
        <v>242</v>
      </c>
      <c r="AC18" s="166">
        <v>1931</v>
      </c>
      <c r="AD18" s="170" t="s">
        <v>243</v>
      </c>
      <c r="AE18" s="170" t="s">
        <v>402</v>
      </c>
      <c r="AF18" s="172" t="s">
        <v>421</v>
      </c>
      <c r="AG18" s="13"/>
      <c r="AH18" s="13"/>
      <c r="AI18" s="14" t="s">
        <v>72</v>
      </c>
      <c r="AJ18" s="13"/>
      <c r="AK18" s="13"/>
      <c r="AL18" s="13"/>
      <c r="AM18" s="13"/>
      <c r="AN18" s="54">
        <v>195</v>
      </c>
      <c r="AO18" s="54">
        <v>300.67829725035551</v>
      </c>
      <c r="AP18" s="15">
        <v>12</v>
      </c>
    </row>
    <row r="19" spans="1:42" s="15" customFormat="1">
      <c r="A19" s="47" t="s">
        <v>244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245</v>
      </c>
      <c r="J19" s="162" t="s">
        <v>361</v>
      </c>
      <c r="K19" s="50" t="s">
        <v>115</v>
      </c>
      <c r="L19" s="51" t="s">
        <v>246</v>
      </c>
      <c r="M19" s="51" t="s">
        <v>247</v>
      </c>
      <c r="N19" s="51" t="s">
        <v>248</v>
      </c>
      <c r="O19" s="40" t="s">
        <v>249</v>
      </c>
      <c r="P19" s="52" t="s">
        <v>1</v>
      </c>
      <c r="Q19" s="137" t="s">
        <v>250</v>
      </c>
      <c r="R19" s="138">
        <v>370</v>
      </c>
      <c r="S19" s="41" t="s">
        <v>251</v>
      </c>
      <c r="T19" s="41" t="s">
        <v>70</v>
      </c>
      <c r="U19" s="139">
        <v>54</v>
      </c>
      <c r="V19" s="53" t="s">
        <v>252</v>
      </c>
      <c r="W19" s="41" t="s">
        <v>249</v>
      </c>
      <c r="X19" s="140">
        <v>99250000</v>
      </c>
      <c r="Y19" s="13"/>
      <c r="Z19" s="164" t="s">
        <v>381</v>
      </c>
      <c r="AA19" s="163">
        <v>14391839000102</v>
      </c>
      <c r="AB19" s="165" t="s">
        <v>250</v>
      </c>
      <c r="AC19" s="166">
        <v>370</v>
      </c>
      <c r="AD19" s="170" t="s">
        <v>252</v>
      </c>
      <c r="AE19" s="170" t="s">
        <v>403</v>
      </c>
      <c r="AF19" s="164" t="s">
        <v>422</v>
      </c>
      <c r="AG19" s="13"/>
      <c r="AH19" s="13"/>
      <c r="AI19" s="14" t="s">
        <v>72</v>
      </c>
      <c r="AJ19" s="13"/>
      <c r="AK19" s="13"/>
      <c r="AL19" s="13"/>
      <c r="AM19" s="13"/>
      <c r="AN19" s="54">
        <v>81</v>
      </c>
      <c r="AO19" s="54">
        <v>130.6303359954166</v>
      </c>
      <c r="AP19" s="15">
        <v>12</v>
      </c>
    </row>
    <row r="20" spans="1:42" s="15" customFormat="1">
      <c r="A20" s="47" t="s">
        <v>253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254</v>
      </c>
      <c r="J20" s="162" t="s">
        <v>362</v>
      </c>
      <c r="K20" s="50" t="s">
        <v>185</v>
      </c>
      <c r="L20" s="51" t="s">
        <v>255</v>
      </c>
      <c r="M20" s="51" t="s">
        <v>256</v>
      </c>
      <c r="N20" s="51" t="s">
        <v>257</v>
      </c>
      <c r="O20" s="40" t="s">
        <v>258</v>
      </c>
      <c r="P20" s="52" t="s">
        <v>1</v>
      </c>
      <c r="Q20" s="137" t="s">
        <v>259</v>
      </c>
      <c r="R20" s="138">
        <v>317</v>
      </c>
      <c r="S20" s="41" t="s">
        <v>73</v>
      </c>
      <c r="T20" s="41" t="s">
        <v>70</v>
      </c>
      <c r="U20" s="139">
        <v>51</v>
      </c>
      <c r="V20" s="53" t="s">
        <v>260</v>
      </c>
      <c r="W20" s="41" t="s">
        <v>258</v>
      </c>
      <c r="X20" s="140">
        <v>96760000</v>
      </c>
      <c r="Y20" s="13"/>
      <c r="Z20" s="164" t="s">
        <v>382</v>
      </c>
      <c r="AA20" s="163">
        <v>18203680000106</v>
      </c>
      <c r="AB20" s="165" t="s">
        <v>259</v>
      </c>
      <c r="AC20" s="166">
        <v>317</v>
      </c>
      <c r="AD20" s="170" t="s">
        <v>260</v>
      </c>
      <c r="AE20" s="170" t="s">
        <v>404</v>
      </c>
      <c r="AF20" s="164" t="s">
        <v>423</v>
      </c>
      <c r="AG20" s="13"/>
      <c r="AH20" s="13"/>
      <c r="AI20" s="14" t="s">
        <v>72</v>
      </c>
      <c r="AJ20" s="13"/>
      <c r="AK20" s="13"/>
      <c r="AL20" s="13"/>
      <c r="AM20" s="13"/>
      <c r="AN20" s="54">
        <v>147</v>
      </c>
      <c r="AO20" s="54">
        <v>234.71658610360055</v>
      </c>
      <c r="AP20" s="15">
        <v>12</v>
      </c>
    </row>
  </sheetData>
  <dataValidations count="17">
    <dataValidation type="textLength" operator="lessThanOrEqual" allowBlank="1" showInputMessage="1" showErrorMessage="1" promptTitle="COMPLEMENTO" prompt="Informar o complemento do endereço.&#10;Tamanho: 15" sqref="S3:S20">
      <formula1>15</formula1>
    </dataValidation>
    <dataValidation type="textLength" operator="equal" allowBlank="1" showInputMessage="1" showErrorMessage="1" promptTitle="PROJETO" prompt="Informar o código do projeto com quatro dígitos.&#10;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3:AG20">
      <formula1>9</formula1>
    </dataValidation>
    <dataValidation type="textLength" operator="equal" allowBlank="1" showInputMessage="1" showErrorMessage="1" promptTitle="RECURSO" prompt="Informar o número do recurso com quatro dígitos.&#10;Tamanho: 4" sqref="AH3:AH20">
      <formula1>4</formula1>
    </dataValidation>
    <dataValidation type="textLength" operator="lessThanOrEqual" allowBlank="1" showInputMessage="1" showErrorMessage="1" promptTitle="PIS" prompt="Informar o PIS só com números.&#10;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3:Y20">
      <formula1>11</formula1>
    </dataValidation>
    <dataValidation type="textLength" operator="lessThanOrEqual" allowBlank="1" showInputMessage="1" showErrorMessage="1" promptTitle="CEP" prompt="Informar o CEP. Só números, sem hifen.&#10;Tamanho: 8" sqref="X3:X20">
      <formula1>8</formula1>
    </dataValidation>
    <dataValidation type="textLength" operator="lessThanOrEqual" allowBlank="1" showInputMessage="1" showErrorMessage="1" promptTitle="FONE" prompt="Informar o telefone.&#10;Tamanho: 8" sqref="V3:V20 AD3:AD20">
      <formula1>8</formula1>
    </dataValidation>
    <dataValidation type="textLength" operator="lessThanOrEqual" allowBlank="1" showInputMessage="1" showErrorMessage="1" promptTitle="DDD" prompt="Informar o DDD.&#10;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&#10;Tamanho: 4" sqref="AE3:AE20">
      <formula1>4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3:R20 AC3:AC20">
      <formula1>5</formula1>
    </dataValidation>
    <dataValidation type="textLength" operator="lessThanOrEqual" allowBlank="1" showInputMessage="1" showErrorMessage="1" promptTitle="BAIRRO" prompt="Informar o Bairro.&#10;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2:O20">
      <formula1>0</formula1>
      <formula2>46</formula2>
    </dataValidation>
  </dataValidations>
  <hyperlinks>
    <hyperlink ref="AF6" r:id="rId1"/>
    <hyperlink ref="AF14" r:id="rId2"/>
    <hyperlink ref="AF15" r:id="rId3"/>
  </hyperlink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6"/>
  <dimension ref="A1:AO42"/>
  <sheetViews>
    <sheetView topLeftCell="P1" zoomScale="70" zoomScaleNormal="70" workbookViewId="0">
      <pane ySplit="1" topLeftCell="A2" activePane="bottomLeft" state="frozen"/>
      <selection activeCell="N1" sqref="N1"/>
      <selection pane="bottomLeft" activeCell="U5" sqref="U5"/>
    </sheetView>
  </sheetViews>
  <sheetFormatPr defaultColWidth="32" defaultRowHeight="1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41.42578125" style="13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20" style="41" customWidth="1"/>
    <col min="28" max="28" width="39.5703125" style="4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405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383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363</v>
      </c>
      <c r="AA2" s="37" t="s">
        <v>426</v>
      </c>
      <c r="AB2" s="37" t="s">
        <v>444</v>
      </c>
      <c r="AC2" s="37" t="s">
        <v>59</v>
      </c>
      <c r="AD2" s="37" t="s">
        <v>60</v>
      </c>
      <c r="AE2" s="37" t="s">
        <v>61</v>
      </c>
      <c r="AF2" s="37" t="s">
        <v>62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</row>
    <row r="3" spans="1:41" s="25" customFormat="1">
      <c r="A3" s="21"/>
      <c r="B3" s="21"/>
      <c r="C3" s="22"/>
      <c r="D3" s="22"/>
      <c r="E3" s="23"/>
      <c r="F3" s="23"/>
      <c r="G3" s="24"/>
      <c r="H3" s="24"/>
      <c r="I3" s="46"/>
      <c r="J3" s="141"/>
      <c r="K3" s="141"/>
      <c r="L3" s="141"/>
      <c r="M3" s="141"/>
      <c r="N3" s="141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/>
    <row r="5" spans="1:41" s="15" customFormat="1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184" t="s">
        <v>435</v>
      </c>
      <c r="K5" s="183" t="s">
        <v>431</v>
      </c>
      <c r="L5" s="51" t="s">
        <v>12</v>
      </c>
      <c r="M5" s="51" t="s">
        <v>106</v>
      </c>
      <c r="N5" s="51" t="s">
        <v>107</v>
      </c>
      <c r="O5" s="40" t="s">
        <v>108</v>
      </c>
      <c r="P5" s="52" t="s">
        <v>1</v>
      </c>
      <c r="Q5" s="153" t="s">
        <v>4</v>
      </c>
      <c r="R5" s="154">
        <v>75</v>
      </c>
      <c r="S5" s="41" t="s">
        <v>73</v>
      </c>
      <c r="T5" s="41" t="s">
        <v>109</v>
      </c>
      <c r="U5" s="155">
        <v>54</v>
      </c>
      <c r="V5" s="53" t="s">
        <v>16</v>
      </c>
      <c r="W5" s="41" t="s">
        <v>108</v>
      </c>
      <c r="X5" s="156">
        <v>99010005</v>
      </c>
      <c r="Y5" s="13"/>
      <c r="Z5" s="42">
        <v>17964902000140</v>
      </c>
      <c r="AA5" s="182" t="s">
        <v>427</v>
      </c>
      <c r="AB5" s="190" t="s">
        <v>441</v>
      </c>
      <c r="AC5" s="13"/>
      <c r="AD5" s="13"/>
      <c r="AE5" s="13"/>
      <c r="AF5" s="14"/>
      <c r="AG5" s="13"/>
      <c r="AH5" s="13"/>
      <c r="AI5" s="14" t="s">
        <v>72</v>
      </c>
      <c r="AJ5" s="13"/>
      <c r="AK5" s="13"/>
      <c r="AL5" s="13"/>
      <c r="AM5" s="13"/>
      <c r="AN5" s="54">
        <v>241.5</v>
      </c>
      <c r="AO5" s="54">
        <v>385.36714467989833</v>
      </c>
    </row>
    <row r="6" spans="1:41" s="15" customFormat="1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185" t="s">
        <v>436</v>
      </c>
      <c r="K6" s="183" t="s">
        <v>432</v>
      </c>
      <c r="L6" s="51" t="s">
        <v>13</v>
      </c>
      <c r="M6" s="51" t="s">
        <v>110</v>
      </c>
      <c r="N6" s="51" t="s">
        <v>111</v>
      </c>
      <c r="O6" s="40" t="s">
        <v>112</v>
      </c>
      <c r="P6" s="52" t="s">
        <v>1</v>
      </c>
      <c r="Q6" s="153" t="s">
        <v>5</v>
      </c>
      <c r="R6" s="154">
        <v>404</v>
      </c>
      <c r="S6" s="41" t="s">
        <v>73</v>
      </c>
      <c r="T6" s="41" t="s">
        <v>70</v>
      </c>
      <c r="U6" s="155">
        <v>53</v>
      </c>
      <c r="V6" s="53" t="s">
        <v>17</v>
      </c>
      <c r="W6" s="41" t="s">
        <v>112</v>
      </c>
      <c r="X6" s="156">
        <v>96020220</v>
      </c>
      <c r="Y6" s="13"/>
      <c r="Z6" s="42">
        <v>18257186000124</v>
      </c>
      <c r="AA6" s="182" t="s">
        <v>428</v>
      </c>
      <c r="AB6" s="190" t="s">
        <v>442</v>
      </c>
      <c r="AC6" s="13"/>
      <c r="AD6" s="13"/>
      <c r="AE6" s="13"/>
      <c r="AF6" s="14"/>
      <c r="AG6" s="13"/>
      <c r="AH6" s="13"/>
      <c r="AI6" s="14" t="s">
        <v>72</v>
      </c>
      <c r="AJ6" s="13"/>
      <c r="AK6" s="13"/>
      <c r="AL6" s="13"/>
      <c r="AM6" s="13"/>
      <c r="AN6" s="54">
        <v>0</v>
      </c>
      <c r="AO6" s="54">
        <v>548.5362955643609</v>
      </c>
    </row>
    <row r="7" spans="1:41" s="15" customFormat="1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25</v>
      </c>
      <c r="J7" s="186" t="s">
        <v>437</v>
      </c>
      <c r="K7" s="183" t="s">
        <v>433</v>
      </c>
      <c r="L7" s="51" t="s">
        <v>14</v>
      </c>
      <c r="M7" s="51" t="s">
        <v>21</v>
      </c>
      <c r="N7" s="51" t="s">
        <v>22</v>
      </c>
      <c r="O7" s="40" t="s">
        <v>23</v>
      </c>
      <c r="P7" s="52" t="s">
        <v>1</v>
      </c>
      <c r="Q7" s="153" t="s">
        <v>24</v>
      </c>
      <c r="R7" s="154">
        <v>5</v>
      </c>
      <c r="S7" s="41"/>
      <c r="T7" s="41" t="s">
        <v>70</v>
      </c>
      <c r="U7" s="155">
        <v>53</v>
      </c>
      <c r="V7" s="53" t="s">
        <v>18</v>
      </c>
      <c r="W7" s="41" t="s">
        <v>23</v>
      </c>
      <c r="X7" s="156">
        <v>96200380</v>
      </c>
      <c r="Y7" s="13"/>
      <c r="Z7" s="42">
        <v>14936932000155</v>
      </c>
      <c r="AA7" s="182" t="s">
        <v>429</v>
      </c>
      <c r="AB7" s="190" t="s">
        <v>443</v>
      </c>
      <c r="AC7" s="13"/>
      <c r="AD7" s="13"/>
      <c r="AE7" s="13"/>
      <c r="AF7" s="14"/>
      <c r="AG7" s="13"/>
      <c r="AH7" s="13"/>
      <c r="AI7" s="14" t="s">
        <v>72</v>
      </c>
      <c r="AJ7" s="13"/>
      <c r="AK7" s="13"/>
      <c r="AL7" s="13"/>
      <c r="AM7" s="13"/>
      <c r="AN7" s="54">
        <v>138</v>
      </c>
      <c r="AO7" s="54">
        <v>413.18540050288988</v>
      </c>
    </row>
    <row r="8" spans="1:41" customFormat="1"/>
    <row r="9" spans="1:41" s="15" customFormat="1">
      <c r="A9" s="47" t="s">
        <v>261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262</v>
      </c>
      <c r="J9" s="187" t="s">
        <v>438</v>
      </c>
      <c r="K9" s="183" t="s">
        <v>434</v>
      </c>
      <c r="L9" s="51" t="s">
        <v>263</v>
      </c>
      <c r="M9" s="51" t="s">
        <v>264</v>
      </c>
      <c r="N9" s="51" t="s">
        <v>265</v>
      </c>
      <c r="O9" s="40" t="s">
        <v>266</v>
      </c>
      <c r="P9" s="52" t="s">
        <v>1</v>
      </c>
      <c r="Q9" s="153" t="s">
        <v>267</v>
      </c>
      <c r="R9" s="154">
        <v>1253</v>
      </c>
      <c r="S9" s="41" t="s">
        <v>268</v>
      </c>
      <c r="T9" s="41" t="s">
        <v>70</v>
      </c>
      <c r="U9" s="155">
        <v>54</v>
      </c>
      <c r="V9" s="53" t="s">
        <v>269</v>
      </c>
      <c r="W9" s="41" t="s">
        <v>266</v>
      </c>
      <c r="X9" s="156">
        <v>95020412</v>
      </c>
      <c r="Y9" s="13"/>
      <c r="Z9" s="42">
        <v>14327409000121</v>
      </c>
      <c r="AA9" s="182" t="s">
        <v>430</v>
      </c>
      <c r="AB9" s="190" t="s">
        <v>445</v>
      </c>
      <c r="AC9" s="13"/>
      <c r="AD9" s="13"/>
      <c r="AE9" s="13"/>
      <c r="AF9" s="14"/>
      <c r="AG9" s="13"/>
      <c r="AH9" s="13"/>
      <c r="AI9" s="14" t="s">
        <v>72</v>
      </c>
      <c r="AJ9" s="13"/>
      <c r="AK9" s="13"/>
      <c r="AL9" s="13"/>
      <c r="AM9" s="13"/>
      <c r="AN9" s="54">
        <v>222</v>
      </c>
      <c r="AO9" s="54">
        <v>356.11504681335123</v>
      </c>
    </row>
    <row r="10" spans="1:41">
      <c r="G10" s="18" t="s">
        <v>73</v>
      </c>
      <c r="P10" s="155"/>
    </row>
    <row r="11" spans="1:41">
      <c r="G11" s="18" t="s">
        <v>73</v>
      </c>
      <c r="P11" s="155"/>
    </row>
    <row r="12" spans="1:41" s="20" customFormat="1">
      <c r="A12" s="16"/>
      <c r="B12" s="16"/>
      <c r="C12" s="16"/>
      <c r="D12" s="17"/>
      <c r="E12" s="17"/>
      <c r="F12" s="17"/>
      <c r="G12" s="18" t="s">
        <v>73</v>
      </c>
      <c r="H12" s="18"/>
      <c r="I12" s="13"/>
      <c r="J12" s="14"/>
      <c r="K12" s="13"/>
      <c r="L12" s="14"/>
      <c r="M12" s="13"/>
      <c r="N12" s="13"/>
      <c r="O12" s="13"/>
      <c r="P12" s="155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>
      <c r="A13" s="17"/>
      <c r="B13" s="16"/>
      <c r="C13" s="16"/>
      <c r="D13" s="17"/>
      <c r="E13" s="17"/>
      <c r="F13" s="17"/>
      <c r="G13" s="18" t="s">
        <v>73</v>
      </c>
      <c r="H13" s="18"/>
      <c r="I13" s="13"/>
      <c r="J13" s="14"/>
      <c r="K13" s="13"/>
      <c r="L13" s="14"/>
      <c r="M13" s="13"/>
      <c r="N13" s="13"/>
      <c r="O13" s="13"/>
      <c r="P13" s="155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>
      <c r="A14" s="17"/>
      <c r="B14" s="16"/>
      <c r="C14" s="16"/>
      <c r="D14" s="17"/>
      <c r="E14" s="17"/>
      <c r="F14" s="17"/>
      <c r="G14" s="18" t="s">
        <v>73</v>
      </c>
      <c r="H14" s="18"/>
      <c r="I14" s="13"/>
      <c r="J14" s="14"/>
      <c r="K14" s="13"/>
      <c r="L14" s="14"/>
      <c r="M14" s="13"/>
      <c r="N14" s="13"/>
      <c r="O14" s="13"/>
      <c r="P14" s="155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>
      <c r="A15" s="17"/>
      <c r="B15" s="16"/>
      <c r="C15" s="16"/>
      <c r="D15" s="17"/>
      <c r="E15" s="17"/>
      <c r="F15" s="17"/>
      <c r="G15" s="18" t="s">
        <v>73</v>
      </c>
      <c r="H15" s="18"/>
      <c r="I15" s="13"/>
      <c r="J15" s="14"/>
      <c r="K15" s="13"/>
      <c r="L15" s="14"/>
      <c r="M15" s="13"/>
      <c r="N15" s="13"/>
      <c r="O15" s="13"/>
      <c r="P15" s="155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>
      <c r="A16" s="17"/>
      <c r="B16" s="16"/>
      <c r="C16" s="16"/>
      <c r="D16" s="17"/>
      <c r="E16" s="17"/>
      <c r="F16" s="17"/>
      <c r="G16" s="18" t="s">
        <v>73</v>
      </c>
      <c r="H16" s="18"/>
      <c r="I16" s="13"/>
      <c r="J16" s="14"/>
      <c r="K16" s="13"/>
      <c r="L16" s="14"/>
      <c r="M16" s="13"/>
      <c r="N16" s="13"/>
      <c r="O16" s="13"/>
      <c r="P16" s="155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>
      <c r="A17" s="17"/>
      <c r="P17" s="155"/>
    </row>
    <row r="18" spans="1:16">
      <c r="P18" s="155"/>
    </row>
    <row r="19" spans="1:16">
      <c r="P19" s="155"/>
    </row>
    <row r="20" spans="1:16">
      <c r="P20" s="155"/>
    </row>
    <row r="21" spans="1:16">
      <c r="P21" s="155"/>
    </row>
    <row r="22" spans="1:16">
      <c r="P22" s="155"/>
    </row>
    <row r="23" spans="1:16">
      <c r="P23" s="155"/>
    </row>
    <row r="24" spans="1:16">
      <c r="P24" s="155"/>
    </row>
    <row r="25" spans="1:16">
      <c r="P25" s="155"/>
    </row>
    <row r="26" spans="1:16">
      <c r="P26" s="155"/>
    </row>
    <row r="27" spans="1:16">
      <c r="P27" s="155"/>
    </row>
    <row r="28" spans="1:16">
      <c r="P28" s="155"/>
    </row>
    <row r="29" spans="1:16">
      <c r="P29" s="155"/>
    </row>
    <row r="30" spans="1:16">
      <c r="P30" s="155"/>
    </row>
    <row r="31" spans="1:16">
      <c r="P31" s="155"/>
    </row>
    <row r="32" spans="1:16">
      <c r="P32" s="155"/>
    </row>
    <row r="33" spans="16:16">
      <c r="P33" s="155"/>
    </row>
    <row r="34" spans="16:16">
      <c r="P34" s="155"/>
    </row>
    <row r="35" spans="16:16">
      <c r="P35" s="155"/>
    </row>
    <row r="36" spans="16:16">
      <c r="P36" s="155"/>
    </row>
    <row r="37" spans="16:16">
      <c r="P37" s="155"/>
    </row>
    <row r="38" spans="16:16">
      <c r="P38" s="155"/>
    </row>
    <row r="39" spans="16:16">
      <c r="P39" s="155"/>
    </row>
    <row r="40" spans="16:16">
      <c r="P40" s="155"/>
    </row>
    <row r="41" spans="16:16">
      <c r="P41" s="155"/>
    </row>
    <row r="42" spans="16:16">
      <c r="P42" s="155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&#10;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&#10;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&#10;Tamanho: 4" sqref="P43:P65536 AD5:AD7 AD9 AB5:AB7 AB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&#10;Tamanho: 11" sqref="N10:N65536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&#10;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&#10;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5:Y7 K10:K65536 Y9">
      <formula1>11</formula1>
    </dataValidation>
    <dataValidation type="textLength" operator="lessThanOrEqual" allowBlank="1" showInputMessage="1" showErrorMessage="1" promptTitle="PIS" prompt="Informar o PIS só com números.&#10;Tamanho: 11" sqref="Z5:AA7 M10:M65536 Z9:AA9">
      <formula1>11</formula1>
    </dataValidation>
    <dataValidation type="textLength" operator="lessThanOrEqual" allowBlank="1" showInputMessage="1" showErrorMessage="1" promptTitle="BANCO" prompt="Informar o código do banco.&#10;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&#10;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&#10;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&#10;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&#10;Correto: 00111222000133&#10;Errado: 00.111.222/0001-33&#10;Tamanho: 14" sqref="L10:L65536">
      <formula1>14</formula1>
    </dataValidation>
    <dataValidation type="textLength" operator="lessThanOrEqual" allowBlank="1" showInputMessage="1" showErrorMessage="1" promptTitle="COMPLEMENTO" prompt="Informar o complemento do endereço.&#10;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&#10;Tamanho: 4" sqref="I10:I65536">
      <formula1>4</formula1>
    </dataValidation>
    <dataValidation type="textLength" operator="lessThanOrEqual" allowBlank="1" showInputMessage="1" showErrorMessage="1" promptTitle="BAIRRO" prompt="Informar o Bairro.&#10;Tamanho: 36" sqref="T5:T7 T9">
      <formula1>36</formula1>
    </dataValidation>
    <dataValidation type="textLength" operator="lessThanOrEqual" allowBlank="1" showInputMessage="1" showErrorMessage="1" promptTitle="FONE" prompt="Informar o telefone.&#10;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5" s="142" customFormat="1"/>
    <row r="2" spans="2:15" s="142" customFormat="1"/>
    <row r="3" spans="2:15" s="142" customFormat="1" ht="23.25">
      <c r="D3" s="143" t="s">
        <v>0</v>
      </c>
    </row>
    <row r="4" spans="2:15" s="142" customFormat="1" ht="23.25">
      <c r="D4" s="144" t="s">
        <v>343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2:15" s="142" customFormat="1" ht="23.25">
      <c r="D5" s="144" t="s">
        <v>8</v>
      </c>
      <c r="F5" s="144"/>
      <c r="G5" s="144"/>
      <c r="H5" s="144"/>
      <c r="I5" s="145"/>
      <c r="J5" s="145"/>
    </row>
    <row r="6" spans="2:15" s="142" customFormat="1" ht="23.25">
      <c r="F6" s="144"/>
      <c r="G6" s="144"/>
      <c r="H6" s="144"/>
      <c r="I6" s="145"/>
      <c r="J6" s="144"/>
    </row>
    <row r="7" spans="2:15" s="142" customFormat="1" ht="23.25">
      <c r="F7" s="144"/>
      <c r="G7" s="144"/>
      <c r="H7" s="144"/>
      <c r="I7" s="145"/>
      <c r="J7" s="145"/>
    </row>
    <row r="8" spans="2:15" s="142" customFormat="1"/>
    <row r="9" spans="2:15" s="142" customFormat="1"/>
    <row r="10" spans="2:15" s="142" customFormat="1"/>
    <row r="11" spans="2:15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5" s="142" customFormat="1"/>
    <row r="13" spans="2:15" s="142" customFormat="1"/>
    <row r="14" spans="2:15" s="142" customFormat="1">
      <c r="D14" s="425" t="s">
        <v>6</v>
      </c>
      <c r="E14" s="425"/>
      <c r="F14" s="425"/>
      <c r="G14" s="425"/>
      <c r="H14" s="425"/>
      <c r="I14" s="425"/>
      <c r="J14" s="425"/>
      <c r="K14" s="425"/>
      <c r="L14" s="425"/>
    </row>
    <row r="15" spans="2:15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5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2022-02-24T20:42:14Z</dcterms:modified>
</cp:coreProperties>
</file>